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erenc\OneDrive\Desktop\"/>
    </mc:Choice>
  </mc:AlternateContent>
  <xr:revisionPtr revIDLastSave="0" documentId="13_ncr:1_{F0173CFD-4BA6-4A34-A480-411B92338DE0}" xr6:coauthVersionLast="47" xr6:coauthVersionMax="47" xr10:uidLastSave="{00000000-0000-0000-0000-000000000000}"/>
  <workbookProtection lockStructure="1"/>
  <bookViews>
    <workbookView xWindow="-110" yWindow="-110" windowWidth="25820" windowHeight="15500" xr2:uid="{00000000-000D-0000-FFFF-FFFF00000000}"/>
  </bookViews>
  <sheets>
    <sheet name="Yükleme Talimatı" sheetId="1" r:id="rId1"/>
    <sheet name="Listeler" sheetId="2" state="veryHidden" r:id="rId2"/>
    <sheet name="Baskı (A4)" sheetId="3" r:id="rId3"/>
  </sheets>
  <definedNames>
    <definedName name="_xlnm.Print_Area" localSheetId="2">'Baskı (A4)'!$A$1:$G$33</definedName>
    <definedName name="_xlnm.Print_Area" localSheetId="0">'Yükleme Talimatı'!$A$1:$P$43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3" l="1"/>
  <c r="A2" i="1" a="1"/>
  <c r="A17" i="3"/>
  <c r="B17" i="3"/>
  <c r="C17" i="3"/>
  <c r="D17" i="3"/>
  <c r="E17" i="3"/>
  <c r="F17" i="3"/>
  <c r="A18" i="3"/>
  <c r="B18" i="3"/>
  <c r="C18" i="3"/>
  <c r="D18" i="3"/>
  <c r="E18" i="3"/>
  <c r="F18" i="3"/>
  <c r="A19" i="3"/>
  <c r="B19" i="3"/>
  <c r="C19" i="3"/>
  <c r="D19" i="3"/>
  <c r="E19" i="3"/>
  <c r="F19" i="3"/>
  <c r="A20" i="3"/>
  <c r="B20" i="3"/>
  <c r="C20" i="3"/>
  <c r="D20" i="3"/>
  <c r="E20" i="3"/>
  <c r="F20" i="3"/>
  <c r="A21" i="3"/>
  <c r="B21" i="3"/>
  <c r="C21" i="3"/>
  <c r="D21" i="3"/>
  <c r="E21" i="3"/>
  <c r="F21" i="3"/>
  <c r="A22" i="3"/>
  <c r="B22" i="3"/>
  <c r="C22" i="3"/>
  <c r="D22" i="3"/>
  <c r="E22" i="3"/>
  <c r="F22" i="3"/>
  <c r="A23" i="3"/>
  <c r="B23" i="3"/>
  <c r="C23" i="3"/>
  <c r="D23" i="3"/>
  <c r="E23" i="3"/>
  <c r="F23" i="3"/>
  <c r="A24" i="3"/>
  <c r="B24" i="3"/>
  <c r="C24" i="3"/>
  <c r="D24" i="3"/>
  <c r="E24" i="3"/>
  <c r="F24" i="3"/>
  <c r="B24" i="1"/>
  <c r="C24" i="1"/>
  <c r="D24" i="1"/>
  <c r="B33" i="1" a="1"/>
  <c r="B26" i="3" s="1"/>
  <c r="P26" i="1"/>
  <c r="G18" i="3" s="1"/>
  <c r="P27" i="1"/>
  <c r="G19" i="3" s="1"/>
  <c r="P28" i="1"/>
  <c r="G20" i="3" s="1"/>
  <c r="P29" i="1"/>
  <c r="G21" i="3" s="1"/>
  <c r="P30" i="1"/>
  <c r="G22" i="3" s="1"/>
  <c r="P31" i="1"/>
  <c r="G23" i="3" s="1"/>
  <c r="P32" i="1"/>
  <c r="G24" i="3" s="1"/>
  <c r="P25" i="1"/>
  <c r="G17" i="3" s="1"/>
  <c r="M24" i="1"/>
  <c r="N24" i="1"/>
  <c r="O24" i="1"/>
  <c r="D33" i="3"/>
  <c r="A33" i="3"/>
  <c r="E14" i="3"/>
  <c r="D14" i="3"/>
  <c r="C14" i="3"/>
  <c r="A14" i="3"/>
  <c r="C12" i="3"/>
  <c r="A12" i="3"/>
  <c r="D9" i="3"/>
  <c r="D7" i="3"/>
  <c r="A7" i="3"/>
  <c r="E4" i="3"/>
  <c r="C4" i="3"/>
  <c r="A4" i="3"/>
  <c r="K20" i="1"/>
  <c r="D12" i="3" s="1"/>
  <c r="L33" i="1"/>
  <c r="F26" i="3" s="1"/>
  <c r="K33" i="1"/>
  <c r="E26" i="3" s="1"/>
  <c r="F33" i="1" a="1"/>
  <c r="E33" i="1"/>
  <c r="C26" i="3" l="1"/>
  <c r="P33" i="1"/>
  <c r="G26" i="3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<sst xmlns="http://schemas.openxmlformats.org/spreadsheetml/2006/main" count="196" uniqueCount="122">
  <si>
    <t>Yükleme Şekli</t>
  </si>
  <si>
    <t>Konteyner Tipi</t>
  </si>
  <si>
    <t>Kap Cinsi</t>
  </si>
  <si>
    <t>Incoterm</t>
  </si>
  <si>
    <t>IMO Sınıfı</t>
  </si>
  <si>
    <t>FCL</t>
  </si>
  <si>
    <t>20'DC</t>
  </si>
  <si>
    <t>PALLET(s)</t>
  </si>
  <si>
    <t>EXW</t>
  </si>
  <si>
    <t>PP</t>
  </si>
  <si>
    <t>1</t>
  </si>
  <si>
    <t>LCL</t>
  </si>
  <si>
    <t>40'DC</t>
  </si>
  <si>
    <t>BOX(es)</t>
  </si>
  <si>
    <t>FCA</t>
  </si>
  <si>
    <t>CC</t>
  </si>
  <si>
    <t>2.1</t>
  </si>
  <si>
    <t/>
  </si>
  <si>
    <t>40'HC</t>
  </si>
  <si>
    <t>CARTON(s)</t>
  </si>
  <si>
    <t>FAS</t>
  </si>
  <si>
    <t>2.2</t>
  </si>
  <si>
    <t>45'HC</t>
  </si>
  <si>
    <t>CASE(s)</t>
  </si>
  <si>
    <t>FOB</t>
  </si>
  <si>
    <t>2.3</t>
  </si>
  <si>
    <t>20'RF</t>
  </si>
  <si>
    <t>CRATE(s)</t>
  </si>
  <si>
    <t>CFR</t>
  </si>
  <si>
    <t>3</t>
  </si>
  <si>
    <t>40'RH</t>
  </si>
  <si>
    <t>BAG(s)</t>
  </si>
  <si>
    <t>CIF</t>
  </si>
  <si>
    <t>4.1</t>
  </si>
  <si>
    <t>20'OT</t>
  </si>
  <si>
    <t>BUNDLE(s)</t>
  </si>
  <si>
    <t>CPT</t>
  </si>
  <si>
    <t>4.2</t>
  </si>
  <si>
    <t>40'OT</t>
  </si>
  <si>
    <t>DRUM(s)</t>
  </si>
  <si>
    <t>CIP</t>
  </si>
  <si>
    <t>4.3</t>
  </si>
  <si>
    <t>20'FR</t>
  </si>
  <si>
    <t>ROLL(s)</t>
  </si>
  <si>
    <t>DAP</t>
  </si>
  <si>
    <t>5.1</t>
  </si>
  <si>
    <t>40'FR</t>
  </si>
  <si>
    <t>PACKAGE(s)</t>
  </si>
  <si>
    <t>DPU</t>
  </si>
  <si>
    <t>5.2</t>
  </si>
  <si>
    <t>20'TK</t>
  </si>
  <si>
    <t>PIECE(s)</t>
  </si>
  <si>
    <t>DDP</t>
  </si>
  <si>
    <t>6.1</t>
  </si>
  <si>
    <t>6.2</t>
  </si>
  <si>
    <t>7</t>
  </si>
  <si>
    <t>8</t>
  </si>
  <si>
    <t>9</t>
  </si>
  <si>
    <t>YÜKLEME / KONŞİMENTO TALİMATI  |  SHIPPER'S LETTER OF INSTRUCTION</t>
  </si>
  <si>
    <t>GÖNDERİCİ / SHIPPER</t>
  </si>
  <si>
    <t>Unvan</t>
  </si>
  <si>
    <t>Vergi No</t>
  </si>
  <si>
    <t>Telefon</t>
  </si>
  <si>
    <t>E-posta</t>
  </si>
  <si>
    <t>Kontak Kişi</t>
  </si>
  <si>
    <t>Tarih</t>
  </si>
  <si>
    <t>Gönderici Referansı</t>
  </si>
  <si>
    <t>Forwarder Referansı</t>
  </si>
  <si>
    <t>FORWARDING ACENTE</t>
  </si>
  <si>
    <t>TARGET-INT LOJİSTİK SERVİSLERİ</t>
  </si>
  <si>
    <t>opr@targetint.com.tr</t>
  </si>
  <si>
    <t>+90 216 330 7533</t>
  </si>
  <si>
    <t>ALICI / CONSIGNEE</t>
  </si>
  <si>
    <t>İHBAR / NOTIFY PARTY</t>
  </si>
  <si>
    <t>Yükleme Şehri</t>
  </si>
  <si>
    <t>Yükleme Limanı</t>
  </si>
  <si>
    <t>Tahliye Limanı</t>
  </si>
  <si>
    <t>Teslim Şehri</t>
  </si>
  <si>
    <t>No</t>
  </si>
  <si>
    <t>UN No</t>
  </si>
  <si>
    <t>Net KG</t>
  </si>
  <si>
    <t>Brüt KG</t>
  </si>
  <si>
    <t>Hacim (m³)</t>
  </si>
  <si>
    <t>TOPLAM</t>
  </si>
  <si>
    <t>• Ürün tehlikeli kargo kategorisindeyse MSDS ve DG Form iletiniz.</t>
  </si>
  <si>
    <t>• Yüklemede akreditif şartı varsa, akreditif metninin bir kopyasını tarafımıza iletiniz.</t>
  </si>
  <si>
    <t>• Emtia Sigortası taleplerinizi ayrıca belirtiniz.</t>
  </si>
  <si>
    <t>GÜMRÜK ACENTESİ &amp; İLGİLİ KİŞİ</t>
  </si>
  <si>
    <t>FİRMA KAŞE İMZA</t>
  </si>
  <si>
    <t>İlgili Kişi Ad Soyad</t>
  </si>
  <si>
    <t>Ödeme Şekli (Incoterm'e göre)</t>
  </si>
  <si>
    <t>Ödeme Şekli (otomatik)</t>
  </si>
  <si>
    <t>Unvan *</t>
  </si>
  <si>
    <t>Adres *</t>
  </si>
  <si>
    <t>Telefon *</t>
  </si>
  <si>
    <t>E-posta *</t>
  </si>
  <si>
    <t>Kap Sayısı *</t>
  </si>
  <si>
    <t>Kap Cinsi *</t>
  </si>
  <si>
    <t>Mal Cinsi *</t>
  </si>
  <si>
    <t>HS Kodu (GTİP) *</t>
  </si>
  <si>
    <t>Brüt KG *</t>
  </si>
  <si>
    <t>YÜKLEME / KONŞİMENTO TALİMATI</t>
  </si>
  <si>
    <t>SHIPPER'S LETTER OF INSTRUCTION</t>
  </si>
  <si>
    <t>Gemi Adı &amp; Seferi</t>
  </si>
  <si>
    <t>Teslim &amp; Ödeme Şekli</t>
  </si>
  <si>
    <t>Konteyner Tipi / No / Mühür No</t>
  </si>
  <si>
    <t>Kap Sayısı &amp; Cinsi</t>
  </si>
  <si>
    <t>Mal Cinsi &amp; Tarife Kodu / IMO &amp; UN No</t>
  </si>
  <si>
    <t>◀ FORMA DÖN</t>
  </si>
  <si>
    <t>Yazdır: Ctrl+P</t>
  </si>
  <si>
    <t>PDF: Dosya &gt; Dışarı Aktar &gt; PDF</t>
  </si>
  <si>
    <t>(A4 dikey, tek sayfa ayarlı)</t>
  </si>
  <si>
    <t>🖨 YAZDIR / PDF</t>
  </si>
  <si>
    <t>Gemi Adı *</t>
  </si>
  <si>
    <t>Sefer No *</t>
  </si>
  <si>
    <t>Yükleme Şekli *</t>
  </si>
  <si>
    <t>Teslim Şekli (Incoterm) *</t>
  </si>
  <si>
    <t>Yükleme Limanı *</t>
  </si>
  <si>
    <t>Tahliye Limanı *</t>
  </si>
  <si>
    <t>İhbar Seçeneği</t>
  </si>
  <si>
    <t>☐ Alıcı ile aynı (Same as Consignee)</t>
  </si>
  <si>
    <t>☑ Alıcı ile aynı (Same as Consignee)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</si>
</sst>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8" formatCode="#,##0.000"/>
    <numFmt numFmtId="169" formatCode="#,##0.00;\-#,##0.00;"/>
    <numFmt numFmtId="170" formatCode="#,##0.000;\-#,##0.000;"/>
    <numFmt numFmtId="171" formatCode="#,##0.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scheme val="minor"/>
    </font>
    <font>
      <b/>
      <sz val="14"/>
      <color rgb="FFFFFFFF"/>
      <name val="Calibri"/>
      <family val="2"/>
      <scheme val="minor"/>
    </font>
    <font>
      <b/>
      <sz val="10"/>
      <color rgb="FFFFFFFF"/>
      <name val="Calibri"/>
      <scheme val="minor"/>
    </font>
    <font>
      <b/>
      <sz val="10"/>
      <color theme="1"/>
      <name val="Calibri"/>
      <scheme val="minor"/>
    </font>
    <font>
      <i/>
      <sz val="11"/>
      <color rgb="FFC00000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color rgb="FF0000FF"/>
      <name val="Calibri"/>
      <scheme val="minor"/>
    </font>
    <font>
      <b/>
      <sz val="9"/>
      <color theme="1"/>
      <name val="Calibri"/>
      <scheme val="minor"/>
    </font>
    <font>
      <b/>
      <sz val="11"/>
      <color rgb="FF000000"/>
      <name val="Calibri"/>
      <family val="2"/>
      <scheme val="minor"/>
    </font>
    <font>
      <sz val="9"/>
      <color theme="1"/>
      <name val="Calibri"/>
      <scheme val="minor"/>
    </font>
    <font>
      <b/>
      <i/>
      <sz val="10"/>
      <color rgb="FFFFFFFF"/>
      <name val="Calibri"/>
      <family val="2"/>
      <scheme val="minor"/>
    </font>
    <font>
      <b/>
      <sz val="9"/>
      <color rgb="FFFFFFFF"/>
      <name val="Calibri"/>
      <scheme val="minor"/>
    </font>
    <font>
      <i/>
      <sz val="8"/>
      <color rgb="FFC0000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rgb="FF8EA9DB"/>
      </left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 style="thin">
        <color rgb="FF8EA9DB"/>
      </right>
      <top style="double">
        <color rgb="FF1F3864"/>
      </top>
      <bottom style="thin">
        <color rgb="FF8EA9DB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7">
    <xf numFmtId="0" fontId="0" fillId="0" borderId="0" xfId="0"/>
    <xf numFmtId="49" fontId="0" fillId="0" borderId="0" xfId="0" applyNumberFormat="1"/>
    <xf numFmtId="49" fontId="2" fillId="2" borderId="0" xfId="0" applyNumberFormat="1" applyFont="1" applyFill="1"/>
    <xf numFmtId="0" fontId="4" fillId="0" borderId="0" xfId="0" applyFont="1" applyAlignment="1" applyProtection="1">
      <alignment vertical="center"/>
    </xf>
    <xf numFmtId="0" fontId="6" fillId="2" borderId="4" xfId="0" applyFont="1" applyFill="1" applyBorder="1" applyAlignment="1" applyProtection="1">
      <alignment horizontal="center" vertical="center" wrapText="1"/>
    </xf>
    <xf numFmtId="0" fontId="11" fillId="3" borderId="7" xfId="0" applyFont="1" applyFill="1" applyBorder="1" applyAlignment="1" applyProtection="1">
      <alignment horizontal="center" vertical="center"/>
    </xf>
    <xf numFmtId="0" fontId="5" fillId="2" borderId="0" xfId="0" applyFont="1" applyFill="1" applyAlignment="1" applyProtection="1">
      <alignment horizontal="center" vertical="center"/>
    </xf>
    <xf numFmtId="0" fontId="2" fillId="2" borderId="4" xfId="0" applyFont="1" applyFill="1" applyBorder="1" applyAlignment="1" applyProtection="1">
      <alignment vertical="center"/>
    </xf>
    <xf numFmtId="0" fontId="2" fillId="2" borderId="3" xfId="0" applyFont="1" applyFill="1" applyBorder="1" applyAlignment="1" applyProtection="1">
      <alignment vertical="center"/>
    </xf>
    <xf numFmtId="0" fontId="1" fillId="3" borderId="4" xfId="0" applyFont="1" applyFill="1" applyBorder="1" applyAlignment="1" applyProtection="1">
      <alignment vertical="center"/>
    </xf>
    <xf numFmtId="14" fontId="9" fillId="0" borderId="4" xfId="0" applyNumberFormat="1" applyFont="1" applyBorder="1" applyAlignment="1" applyProtection="1">
      <alignment vertical="center"/>
      <protection locked="0"/>
    </xf>
    <xf numFmtId="0" fontId="9" fillId="0" borderId="4" xfId="0" applyFont="1" applyBorder="1" applyAlignment="1" applyProtection="1">
      <alignment vertical="center"/>
      <protection locked="0"/>
    </xf>
    <xf numFmtId="0" fontId="9" fillId="0" borderId="3" xfId="0" applyFont="1" applyBorder="1" applyAlignment="1" applyProtection="1">
      <alignment vertical="center"/>
      <protection locked="0"/>
    </xf>
    <xf numFmtId="49" fontId="9" fillId="0" borderId="4" xfId="0" applyNumberFormat="1" applyFont="1" applyBorder="1" applyAlignment="1" applyProtection="1">
      <alignment vertical="center"/>
      <protection locked="0"/>
    </xf>
    <xf numFmtId="0" fontId="1" fillId="3" borderId="4" xfId="0" applyFont="1" applyFill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</xf>
    <xf numFmtId="0" fontId="9" fillId="0" borderId="4" xfId="0" applyFont="1" applyBorder="1" applyAlignment="1" applyProtection="1">
      <alignment vertical="top"/>
      <protection locked="0"/>
    </xf>
    <xf numFmtId="0" fontId="12" fillId="4" borderId="4" xfId="0" applyFont="1" applyFill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horizontal="center"/>
    </xf>
    <xf numFmtId="0" fontId="12" fillId="4" borderId="4" xfId="0" applyFont="1" applyFill="1" applyBorder="1" applyAlignment="1" applyProtection="1">
      <alignment vertical="center"/>
    </xf>
    <xf numFmtId="0" fontId="1" fillId="0" borderId="2" xfId="0" applyFont="1" applyBorder="1" applyAlignment="1" applyProtection="1">
      <alignment horizontal="center"/>
      <protection hidden="1"/>
    </xf>
    <xf numFmtId="0" fontId="1" fillId="3" borderId="7" xfId="0" applyFont="1" applyFill="1" applyBorder="1" applyAlignment="1" applyProtection="1">
      <alignment horizontal="center" vertical="center" wrapText="1"/>
      <protection hidden="1"/>
    </xf>
    <xf numFmtId="3" fontId="7" fillId="3" borderId="7" xfId="0" applyNumberFormat="1" applyFont="1" applyFill="1" applyBorder="1" applyAlignment="1" applyProtection="1">
      <alignment horizontal="center" vertical="center" wrapText="1"/>
      <protection hidden="1"/>
    </xf>
    <xf numFmtId="0" fontId="7" fillId="3" borderId="7" xfId="0" applyFont="1" applyFill="1" applyBorder="1" applyAlignment="1" applyProtection="1">
      <alignment horizontal="center" vertical="center" wrapText="1"/>
      <protection hidden="1"/>
    </xf>
    <xf numFmtId="0" fontId="1" fillId="3" borderId="7" xfId="0" applyFont="1" applyFill="1" applyBorder="1" applyAlignment="1" applyProtection="1">
      <alignment vertical="center" wrapText="1"/>
      <protection hidden="1"/>
    </xf>
    <xf numFmtId="4" fontId="7" fillId="3" borderId="7" xfId="0" applyNumberFormat="1" applyFont="1" applyFill="1" applyBorder="1" applyAlignment="1" applyProtection="1">
      <alignment vertical="center" wrapText="1"/>
      <protection hidden="1"/>
    </xf>
    <xf numFmtId="168" fontId="7" fillId="3" borderId="7" xfId="0" applyNumberFormat="1" applyFont="1" applyFill="1" applyBorder="1" applyAlignment="1" applyProtection="1">
      <alignment vertical="center" wrapText="1"/>
      <protection hidden="1"/>
    </xf>
    <xf numFmtId="0" fontId="12" fillId="4" borderId="4" xfId="0" applyFont="1" applyFill="1" applyBorder="1" applyAlignment="1" applyProtection="1">
      <alignment horizontal="center" vertical="center"/>
      <protection hidden="1"/>
    </xf>
    <xf numFmtId="0" fontId="4" fillId="4" borderId="4" xfId="0" applyFont="1" applyFill="1" applyBorder="1" applyAlignment="1" applyProtection="1">
      <alignment horizontal="center" vertical="top"/>
    </xf>
    <xf numFmtId="49" fontId="10" fillId="0" borderId="4" xfId="0" applyNumberFormat="1" applyFont="1" applyBorder="1" applyAlignment="1" applyProtection="1">
      <alignment horizontal="center" vertical="top"/>
      <protection locked="0"/>
    </xf>
    <xf numFmtId="3" fontId="10" fillId="0" borderId="4" xfId="0" applyNumberFormat="1" applyFont="1" applyBorder="1" applyAlignment="1" applyProtection="1">
      <alignment horizontal="center" vertical="top"/>
      <protection locked="0"/>
    </xf>
    <xf numFmtId="49" fontId="10" fillId="0" borderId="4" xfId="0" applyNumberFormat="1" applyFont="1" applyBorder="1" applyAlignment="1" applyProtection="1">
      <alignment vertical="top" wrapText="1"/>
      <protection locked="0"/>
    </xf>
    <xf numFmtId="4" fontId="10" fillId="0" borderId="4" xfId="0" applyNumberFormat="1" applyFont="1" applyBorder="1" applyAlignment="1" applyProtection="1">
      <alignment vertical="top"/>
      <protection locked="0"/>
    </xf>
    <xf numFmtId="0" fontId="4" fillId="4" borderId="6" xfId="0" applyFont="1" applyFill="1" applyBorder="1" applyAlignment="1" applyProtection="1">
      <alignment horizontal="center" vertical="top"/>
    </xf>
    <xf numFmtId="49" fontId="10" fillId="0" borderId="6" xfId="0" applyNumberFormat="1" applyFont="1" applyBorder="1" applyAlignment="1" applyProtection="1">
      <alignment horizontal="center" vertical="top"/>
      <protection locked="0"/>
    </xf>
    <xf numFmtId="3" fontId="10" fillId="0" borderId="6" xfId="0" applyNumberFormat="1" applyFont="1" applyBorder="1" applyAlignment="1" applyProtection="1">
      <alignment horizontal="center" vertical="top"/>
      <protection locked="0"/>
    </xf>
    <xf numFmtId="49" fontId="10" fillId="0" borderId="6" xfId="0" applyNumberFormat="1" applyFont="1" applyBorder="1" applyAlignment="1" applyProtection="1">
      <alignment vertical="top" wrapText="1"/>
      <protection locked="0"/>
    </xf>
    <xf numFmtId="4" fontId="10" fillId="0" borderId="6" xfId="0" applyNumberFormat="1" applyFont="1" applyBorder="1" applyAlignment="1" applyProtection="1">
      <alignment vertical="top"/>
      <protection locked="0"/>
    </xf>
    <xf numFmtId="0" fontId="13" fillId="0" borderId="0" xfId="0" applyFont="1" applyAlignment="1">
      <alignment vertical="center"/>
    </xf>
    <xf numFmtId="0" fontId="18" fillId="0" borderId="0" xfId="0" applyFont="1" applyAlignment="1">
      <alignment wrapText="1"/>
    </xf>
    <xf numFmtId="0" fontId="2" fillId="5" borderId="0" xfId="1" applyFont="1" applyFill="1" applyAlignment="1">
      <alignment horizontal="center"/>
    </xf>
    <xf numFmtId="0" fontId="5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14" fillId="2" borderId="0" xfId="0" applyFont="1" applyFill="1" applyAlignment="1" applyProtection="1">
      <alignment horizontal="center"/>
      <protection hidden="1"/>
    </xf>
    <xf numFmtId="0" fontId="20" fillId="3" borderId="4" xfId="0" applyFont="1" applyFill="1" applyBorder="1" applyAlignment="1" applyProtection="1">
      <alignment horizontal="center"/>
      <protection hidden="1"/>
    </xf>
    <xf numFmtId="14" fontId="17" fillId="0" borderId="4" xfId="0" applyNumberFormat="1" applyFont="1" applyBorder="1" applyAlignment="1" applyProtection="1">
      <alignment horizontal="center"/>
      <protection hidden="1"/>
    </xf>
    <xf numFmtId="0" fontId="17" fillId="0" borderId="4" xfId="0" applyFont="1" applyBorder="1" applyAlignment="1" applyProtection="1">
      <alignment horizont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21" fillId="2" borderId="4" xfId="0" applyFont="1" applyFill="1" applyBorder="1" applyProtection="1">
      <protection hidden="1"/>
    </xf>
    <xf numFmtId="0" fontId="17" fillId="0" borderId="4" xfId="0" applyFont="1" applyBorder="1" applyAlignment="1" applyProtection="1">
      <alignment vertical="top" wrapText="1"/>
      <protection hidden="1"/>
    </xf>
    <xf numFmtId="0" fontId="20" fillId="0" borderId="4" xfId="0" applyFont="1" applyBorder="1" applyAlignment="1" applyProtection="1">
      <alignment vertical="top" wrapText="1"/>
      <protection hidden="1"/>
    </xf>
    <xf numFmtId="0" fontId="11" fillId="3" borderId="4" xfId="0" applyFont="1" applyFill="1" applyBorder="1" applyAlignment="1" applyProtection="1">
      <alignment horizontal="center" vertical="center"/>
      <protection hidden="1"/>
    </xf>
    <xf numFmtId="0" fontId="13" fillId="0" borderId="4" xfId="0" applyFont="1" applyBorder="1" applyAlignment="1" applyProtection="1">
      <alignment horizontal="center" vertical="center"/>
      <protection hidden="1"/>
    </xf>
    <xf numFmtId="0" fontId="15" fillId="2" borderId="4" xfId="0" applyFont="1" applyFill="1" applyBorder="1" applyAlignment="1" applyProtection="1">
      <alignment horizontal="center" vertical="center" wrapText="1"/>
      <protection hidden="1"/>
    </xf>
    <xf numFmtId="0" fontId="13" fillId="0" borderId="4" xfId="0" applyFont="1" applyBorder="1" applyAlignment="1" applyProtection="1">
      <alignment horizontal="center" vertical="top" wrapText="1"/>
      <protection hidden="1"/>
    </xf>
    <xf numFmtId="0" fontId="13" fillId="0" borderId="4" xfId="0" applyFont="1" applyBorder="1" applyAlignment="1" applyProtection="1">
      <alignment vertical="top" wrapText="1"/>
      <protection hidden="1"/>
    </xf>
    <xf numFmtId="4" fontId="13" fillId="0" borderId="4" xfId="0" applyNumberFormat="1" applyFont="1" applyBorder="1" applyAlignment="1" applyProtection="1">
      <alignment vertical="top" wrapText="1"/>
      <protection hidden="1"/>
    </xf>
    <xf numFmtId="168" fontId="13" fillId="0" borderId="4" xfId="0" applyNumberFormat="1" applyFont="1" applyBorder="1" applyAlignment="1" applyProtection="1">
      <alignment vertical="top" wrapText="1"/>
      <protection hidden="1"/>
    </xf>
    <xf numFmtId="0" fontId="21" fillId="2" borderId="4" xfId="0" applyFont="1" applyFill="1" applyBorder="1" applyAlignment="1" applyProtection="1">
      <alignment horizontal="center"/>
      <protection hidden="1"/>
    </xf>
    <xf numFmtId="0" fontId="11" fillId="3" borderId="4" xfId="0" applyFont="1" applyFill="1" applyBorder="1" applyAlignment="1" applyProtection="1">
      <alignment horizontal="center" vertical="center" wrapText="1"/>
      <protection hidden="1"/>
    </xf>
    <xf numFmtId="0" fontId="16" fillId="0" borderId="0" xfId="0" applyFont="1" applyProtection="1">
      <protection hidden="1"/>
    </xf>
    <xf numFmtId="0" fontId="19" fillId="5" borderId="9" xfId="1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horizontal="center" vertical="center"/>
    </xf>
    <xf numFmtId="0" fontId="19" fillId="5" borderId="10" xfId="0" applyFont="1" applyFill="1" applyBorder="1" applyAlignment="1">
      <alignment horizontal="center" vertical="center"/>
    </xf>
    <xf numFmtId="169" fontId="11" fillId="3" borderId="4" xfId="0" applyNumberFormat="1" applyFont="1" applyFill="1" applyBorder="1" applyAlignment="1" applyProtection="1">
      <alignment vertical="center" wrapText="1"/>
      <protection hidden="1"/>
    </xf>
    <xf numFmtId="170" fontId="11" fillId="3" borderId="4" xfId="0" applyNumberFormat="1" applyFont="1" applyFill="1" applyBorder="1" applyAlignment="1" applyProtection="1">
      <alignment vertical="center" wrapText="1"/>
      <protection hidden="1"/>
    </xf>
    <xf numFmtId="171" fontId="10" fillId="0" borderId="4" xfId="0" applyNumberFormat="1" applyFont="1" applyBorder="1" applyAlignment="1" applyProtection="1">
      <alignment horizontal="right" vertical="top"/>
      <protection locked="0"/>
    </xf>
    <xf numFmtId="171" fontId="10" fillId="0" borderId="6" xfId="0" applyNumberFormat="1" applyFont="1" applyBorder="1" applyAlignment="1" applyProtection="1">
      <alignment horizontal="right" vertical="top"/>
      <protection locked="0"/>
    </xf>
    <xf numFmtId="168" fontId="10" fillId="4" borderId="4" xfId="0" applyNumberFormat="1" applyFont="1" applyFill="1" applyBorder="1" applyAlignment="1" applyProtection="1">
      <alignment vertical="top"/>
    </xf>
    <xf numFmtId="0" fontId="2" fillId="2" borderId="1" xfId="0" applyFont="1" applyFill="1" applyBorder="1" applyAlignment="1" applyProtection="1">
      <alignment vertical="center"/>
    </xf>
    <xf numFmtId="0" fontId="2" fillId="2" borderId="5" xfId="0" applyFont="1" applyFill="1" applyBorder="1" applyAlignment="1" applyProtection="1">
      <alignment vertical="center"/>
    </xf>
    <xf numFmtId="0" fontId="2" fillId="2" borderId="3" xfId="0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2" fillId="2" borderId="5" xfId="0" applyFont="1" applyFill="1" applyBorder="1" applyAlignment="1" applyProtection="1">
      <alignment horizontal="right"/>
      <protection locked="0"/>
    </xf>
  </cellXfs>
  <cellStyles count="2">
    <cellStyle name="Köprü" xfId="1" builtinId="8"/>
    <cellStyle name="Normal" xfId="0" builtinId="0"/>
  </cellStyles>
  <dxfs count="33">
    <dxf>
      <font>
        <color rgb="FF7F7F7F"/>
      </font>
      <fill>
        <patternFill patternType="solid">
          <fgColor indexed="64"/>
          <bgColor rgb="FFE7E6E6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C00000"/>
        </patternFill>
      </fill>
    </dxf>
    <dxf>
      <fill>
        <patternFill patternType="solid">
          <fgColor indexed="64"/>
          <bgColor rgb="FFFFE5E5"/>
        </patternFill>
      </fill>
    </dxf>
    <dxf>
      <font>
        <color rgb="FFA6A6A6"/>
      </font>
      <fill>
        <patternFill patternType="solid">
          <fgColor indexed="64"/>
          <bgColor rgb="FFD9D9D9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  <dxf>
      <fill>
        <patternFill patternType="solid">
          <fgColor indexed="64"/>
          <bgColor rgb="FFFFE5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52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6578D65-2E05-4707-B875-F0BCE4E51EE7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27c97a93-9b69-4cfd-9d2a-6b839a7f2eac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"/>
  <sheetViews>
    <sheetView showGridLines="0" tabSelected="1" topLeftCell="A28" workbookViewId="0">
      <selection activeCell="G40" sqref="G40:P43"/>
    </sheetView>
  </sheetViews>
  <sheetFormatPr defaultRowHeight="14.5" x14ac:dyDescent="0.35"/>
  <cols>
    <col min="1" max="1" width="9.08984375" customWidth="1"/>
    <col min="2" max="2" width="15.36328125" customWidth="1"/>
    <col min="3" max="3" width="17.7265625" customWidth="1"/>
    <col min="4" max="4" width="14.1796875" customWidth="1"/>
    <col min="5" max="5" width="10.6328125" customWidth="1"/>
    <col min="6" max="6" width="14.1796875" customWidth="1"/>
    <col min="7" max="7" width="26" customWidth="1"/>
    <col min="8" max="8" width="15.36328125" customWidth="1"/>
    <col min="9" max="10" width="10.6328125" customWidth="1"/>
    <col min="11" max="12" width="14.1796875" customWidth="1"/>
    <col min="13" max="15" width="10" customWidth="1"/>
    <col min="16" max="16" width="13.08984375" customWidth="1"/>
  </cols>
  <sheetData>
    <row r="1" spans="1:16" ht="30" customHeight="1" thickBot="1" x14ac:dyDescent="0.4">
      <c r="A1" s="6" t="s">
        <v>58</v>
      </c>
      <c r="B1" s="6"/>
      <c r="C1" s="6"/>
      <c r="D1" s="6"/>
      <c r="E1" s="6"/>
      <c r="F1" s="6"/>
      <c r="G1" s="6"/>
      <c r="H1" s="6"/>
      <c r="I1" s="6"/>
      <c r="J1" s="6"/>
      <c r="K1" s="64" t="s">
        <v>112</v>
      </c>
      <c r="L1" s="65"/>
      <c r="M1" s="65"/>
      <c r="N1" s="65"/>
      <c r="O1" s="65"/>
      <c r="P1" s="66"/>
    </row>
    <row r="2" spans="1:16" ht="20" customHeight="1" x14ac:dyDescent="0.35">
      <c r="A2" s="23" t="str" cm="1">
        <f t="array" ref="A2">_xlfn.LET(_xlpm.n,(TRIM(C4)="")+(TRIM(C5)="")+(TRIM(C7)="")+(TRIM(C8)="")+(TRIM(C12)="")+(TRIM(C13)="")+(TRIM(C15)="")+(TRIM(C16)="")+(1-(LEFT($L$11,1)="☑"))*((TRIM(I12)="")+(TRIM(I13)="")+(TRIM(I15)="")+(TRIM(I16)="")),_xlpm.g,(TRIM(A20)="")+(TRIM(D20)="")+(TRIM(G20)="")+(TRIM(I20)="")+(TRIM(D22)="")+(TRIM(G22)=""),_xlpm.f,--(MMULT(--(B25:O32&lt;&gt;""),_xlfn.SEQUENCE(14,1,1,0))&gt;0),_xlpm.lc,--($G$20="LCL"),_xlpm.q,(1-_xlpm.lc)*((B25:B32="")+(C25:C32="")+(D25:D32=""))+(E25:E32="")+(F25:F32="")+(G25:G32="")+(H25:H32="")+(L25:L32="")+_xlpm.lc*((M25:M32="")+(N25:N32="")+(O25:O32="")),_xlpm.z,SUM(_xlpm.f)=0,_xlpm.y,IF(_xlpm.z,1,SUM(_xlpm.f*_xlpm.q)),IF(_xlpm.n+_xlpm.g+_xlpm.y=0,"✔ Zorunlu alanlar tamam","✖ Eksik zorunlu alan – Taraf: "&amp;_xlpm.n&amp;" | Sevkiyat: "&amp;_xlpm.g&amp;" | Yük: "&amp;IF(_xlpm.z,"hiç yük satırı girilmedi",_xlpm.y)&amp;"   (* işaretli alanlar)"))</f>
        <v>✖ Eksik zorunlu alan – Taraf: 12 | Sevkiyat: 6 | Yük: hiç yük satırı girilmedi   (* işaretli alanlar)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x14ac:dyDescent="0.35">
      <c r="A3" s="7" t="s">
        <v>59</v>
      </c>
      <c r="B3" s="7"/>
      <c r="C3" s="7"/>
      <c r="D3" s="7"/>
      <c r="E3" s="7"/>
      <c r="F3" s="8"/>
      <c r="G3" s="9" t="s">
        <v>65</v>
      </c>
      <c r="H3" s="9"/>
      <c r="I3" s="10"/>
      <c r="J3" s="10"/>
      <c r="K3" s="10"/>
      <c r="L3" s="10"/>
      <c r="M3" s="10"/>
      <c r="N3" s="10"/>
      <c r="O3" s="10"/>
      <c r="P3" s="10"/>
    </row>
    <row r="4" spans="1:16" x14ac:dyDescent="0.35">
      <c r="A4" s="9" t="s">
        <v>92</v>
      </c>
      <c r="B4" s="9"/>
      <c r="C4" s="11"/>
      <c r="D4" s="11"/>
      <c r="E4" s="11"/>
      <c r="F4" s="12"/>
      <c r="G4" s="9" t="s">
        <v>66</v>
      </c>
      <c r="H4" s="9"/>
      <c r="I4" s="11"/>
      <c r="J4" s="11"/>
      <c r="K4" s="11"/>
      <c r="L4" s="11"/>
      <c r="M4" s="11"/>
      <c r="N4" s="11"/>
      <c r="O4" s="11"/>
      <c r="P4" s="11"/>
    </row>
    <row r="5" spans="1:16" ht="52" customHeight="1" x14ac:dyDescent="0.35">
      <c r="A5" s="9" t="s">
        <v>93</v>
      </c>
      <c r="B5" s="9"/>
      <c r="C5" s="19"/>
      <c r="D5" s="19"/>
      <c r="E5" s="19"/>
      <c r="F5" s="20"/>
      <c r="G5" s="9" t="s">
        <v>67</v>
      </c>
      <c r="H5" s="9"/>
      <c r="I5" s="11"/>
      <c r="J5" s="11"/>
      <c r="K5" s="11"/>
      <c r="L5" s="11"/>
      <c r="M5" s="11"/>
      <c r="N5" s="11"/>
      <c r="O5" s="11"/>
      <c r="P5" s="11"/>
    </row>
    <row r="6" spans="1:16" x14ac:dyDescent="0.35">
      <c r="A6" s="9" t="s">
        <v>61</v>
      </c>
      <c r="B6" s="9"/>
      <c r="C6" s="13"/>
      <c r="D6" s="11"/>
      <c r="E6" s="11"/>
      <c r="F6" s="12"/>
      <c r="G6" s="7" t="s">
        <v>68</v>
      </c>
      <c r="H6" s="7"/>
      <c r="I6" s="7"/>
      <c r="J6" s="7"/>
      <c r="K6" s="7"/>
      <c r="L6" s="7"/>
      <c r="M6" s="7"/>
      <c r="N6" s="7"/>
      <c r="O6" s="7"/>
      <c r="P6" s="7"/>
    </row>
    <row r="7" spans="1:16" x14ac:dyDescent="0.35">
      <c r="A7" s="9" t="s">
        <v>94</v>
      </c>
      <c r="B7" s="9"/>
      <c r="C7" s="13"/>
      <c r="D7" s="11"/>
      <c r="E7" s="11"/>
      <c r="F7" s="12"/>
      <c r="G7" s="9" t="s">
        <v>60</v>
      </c>
      <c r="H7" s="9"/>
      <c r="I7" s="22" t="s">
        <v>69</v>
      </c>
      <c r="J7" s="22"/>
      <c r="K7" s="22"/>
      <c r="L7" s="22"/>
      <c r="M7" s="22"/>
      <c r="N7" s="22"/>
      <c r="O7" s="22"/>
      <c r="P7" s="22"/>
    </row>
    <row r="8" spans="1:16" x14ac:dyDescent="0.35">
      <c r="A8" s="9" t="s">
        <v>95</v>
      </c>
      <c r="B8" s="9"/>
      <c r="C8" s="11"/>
      <c r="D8" s="11"/>
      <c r="E8" s="11"/>
      <c r="F8" s="12"/>
      <c r="G8" s="9" t="s">
        <v>63</v>
      </c>
      <c r="H8" s="9"/>
      <c r="I8" s="22" t="s">
        <v>70</v>
      </c>
      <c r="J8" s="22"/>
      <c r="K8" s="22"/>
      <c r="L8" s="22"/>
      <c r="M8" s="22"/>
      <c r="N8" s="22"/>
      <c r="O8" s="22"/>
      <c r="P8" s="22"/>
    </row>
    <row r="9" spans="1:16" x14ac:dyDescent="0.35">
      <c r="A9" s="9" t="s">
        <v>64</v>
      </c>
      <c r="B9" s="9"/>
      <c r="C9" s="11"/>
      <c r="D9" s="11"/>
      <c r="E9" s="11"/>
      <c r="F9" s="12"/>
      <c r="G9" s="9" t="s">
        <v>62</v>
      </c>
      <c r="H9" s="9"/>
      <c r="I9" s="22" t="s">
        <v>71</v>
      </c>
      <c r="J9" s="22"/>
      <c r="K9" s="22"/>
      <c r="L9" s="22"/>
      <c r="M9" s="22"/>
      <c r="N9" s="22"/>
      <c r="O9" s="22"/>
      <c r="P9" s="22"/>
    </row>
    <row r="10" spans="1:16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5">
      <c r="A11" s="7" t="s">
        <v>72</v>
      </c>
      <c r="B11" s="7"/>
      <c r="C11" s="7"/>
      <c r="D11" s="7"/>
      <c r="E11" s="7"/>
      <c r="F11" s="8"/>
      <c r="G11" s="8" t="s">
        <v>73</v>
      </c>
      <c r="H11" s="72"/>
      <c r="I11" s="72"/>
      <c r="J11" s="72"/>
      <c r="K11" s="73"/>
      <c r="L11" s="74" t="s">
        <v>120</v>
      </c>
      <c r="M11" s="75"/>
      <c r="N11" s="75"/>
      <c r="O11" s="75"/>
      <c r="P11" s="76"/>
    </row>
    <row r="12" spans="1:16" x14ac:dyDescent="0.35">
      <c r="A12" s="9" t="s">
        <v>92</v>
      </c>
      <c r="B12" s="9"/>
      <c r="C12" s="11"/>
      <c r="D12" s="11"/>
      <c r="E12" s="11"/>
      <c r="F12" s="12"/>
      <c r="G12" s="9" t="s">
        <v>92</v>
      </c>
      <c r="H12" s="9"/>
      <c r="I12" s="11"/>
      <c r="J12" s="11"/>
      <c r="K12" s="11"/>
      <c r="L12" s="11"/>
      <c r="M12" s="11"/>
      <c r="N12" s="11"/>
      <c r="O12" s="11"/>
      <c r="P12" s="11"/>
    </row>
    <row r="13" spans="1:16" ht="52" customHeight="1" x14ac:dyDescent="0.35">
      <c r="A13" s="9" t="s">
        <v>93</v>
      </c>
      <c r="B13" s="9"/>
      <c r="C13" s="19"/>
      <c r="D13" s="19"/>
      <c r="E13" s="19"/>
      <c r="F13" s="20"/>
      <c r="G13" s="9" t="s">
        <v>93</v>
      </c>
      <c r="H13" s="9"/>
      <c r="I13" s="19"/>
      <c r="J13" s="19"/>
      <c r="K13" s="19"/>
      <c r="L13" s="19"/>
      <c r="M13" s="19"/>
      <c r="N13" s="19"/>
      <c r="O13" s="19"/>
      <c r="P13" s="19"/>
    </row>
    <row r="14" spans="1:16" x14ac:dyDescent="0.35">
      <c r="A14" s="9" t="s">
        <v>61</v>
      </c>
      <c r="B14" s="9"/>
      <c r="C14" s="13"/>
      <c r="D14" s="11"/>
      <c r="E14" s="11"/>
      <c r="F14" s="12"/>
      <c r="G14" s="9" t="s">
        <v>61</v>
      </c>
      <c r="H14" s="9"/>
      <c r="I14" s="13" t="s">
        <v>17</v>
      </c>
      <c r="J14" s="11"/>
      <c r="K14" s="11"/>
      <c r="L14" s="11"/>
      <c r="M14" s="11"/>
      <c r="N14" s="11"/>
      <c r="O14" s="11"/>
      <c r="P14" s="11"/>
    </row>
    <row r="15" spans="1:16" x14ac:dyDescent="0.35">
      <c r="A15" s="9" t="s">
        <v>94</v>
      </c>
      <c r="B15" s="9"/>
      <c r="C15" s="13"/>
      <c r="D15" s="11"/>
      <c r="E15" s="11"/>
      <c r="F15" s="12"/>
      <c r="G15" s="9" t="s">
        <v>94</v>
      </c>
      <c r="H15" s="9"/>
      <c r="I15" s="13"/>
      <c r="J15" s="11"/>
      <c r="K15" s="11"/>
      <c r="L15" s="11"/>
      <c r="M15" s="11"/>
      <c r="N15" s="11"/>
      <c r="O15" s="11"/>
      <c r="P15" s="11"/>
    </row>
    <row r="16" spans="1:16" x14ac:dyDescent="0.35">
      <c r="A16" s="9" t="s">
        <v>95</v>
      </c>
      <c r="B16" s="9"/>
      <c r="C16" s="11"/>
      <c r="D16" s="11"/>
      <c r="E16" s="11"/>
      <c r="F16" s="12"/>
      <c r="G16" s="9" t="s">
        <v>95</v>
      </c>
      <c r="H16" s="9"/>
      <c r="I16" s="11"/>
      <c r="J16" s="11"/>
      <c r="K16" s="11"/>
      <c r="L16" s="11"/>
      <c r="M16" s="11"/>
      <c r="N16" s="11"/>
      <c r="O16" s="11"/>
      <c r="P16" s="11"/>
    </row>
    <row r="17" spans="1:16" x14ac:dyDescent="0.35">
      <c r="A17" s="9" t="s">
        <v>64</v>
      </c>
      <c r="B17" s="9"/>
      <c r="C17" s="11"/>
      <c r="D17" s="11"/>
      <c r="E17" s="11"/>
      <c r="F17" s="12"/>
      <c r="G17" s="9" t="s">
        <v>64</v>
      </c>
      <c r="H17" s="9"/>
      <c r="I17" s="11"/>
      <c r="J17" s="11"/>
      <c r="K17" s="11"/>
      <c r="L17" s="11"/>
      <c r="M17" s="11"/>
      <c r="N17" s="11"/>
      <c r="O17" s="11"/>
      <c r="P17" s="11"/>
    </row>
    <row r="18" spans="1:16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35">
      <c r="A19" s="14" t="s">
        <v>113</v>
      </c>
      <c r="B19" s="14"/>
      <c r="C19" s="14"/>
      <c r="D19" s="14" t="s">
        <v>114</v>
      </c>
      <c r="E19" s="14"/>
      <c r="F19" s="14"/>
      <c r="G19" s="14" t="s">
        <v>115</v>
      </c>
      <c r="H19" s="14"/>
      <c r="I19" s="14" t="s">
        <v>116</v>
      </c>
      <c r="J19" s="14"/>
      <c r="K19" s="14" t="s">
        <v>91</v>
      </c>
      <c r="L19" s="14"/>
      <c r="M19" s="14"/>
      <c r="N19" s="14"/>
      <c r="O19" s="14"/>
      <c r="P19" s="14"/>
    </row>
    <row r="20" spans="1:16" ht="20" customHeight="1" x14ac:dyDescent="0.3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30" t="str">
        <f>IF(I20="","",IFERROR(INDEX(Listeler!$E$2:$E$12,MATCH(I20,Listeler!$D$2:$D$12,0)),""))</f>
        <v/>
      </c>
      <c r="L20" s="18"/>
      <c r="M20" s="18"/>
      <c r="N20" s="18"/>
      <c r="O20" s="18"/>
      <c r="P20" s="18"/>
    </row>
    <row r="21" spans="1:16" x14ac:dyDescent="0.35">
      <c r="A21" s="14" t="s">
        <v>74</v>
      </c>
      <c r="B21" s="14"/>
      <c r="C21" s="14"/>
      <c r="D21" s="14" t="s">
        <v>117</v>
      </c>
      <c r="E21" s="14"/>
      <c r="F21" s="14"/>
      <c r="G21" s="14" t="s">
        <v>118</v>
      </c>
      <c r="H21" s="14"/>
      <c r="I21" s="14" t="s">
        <v>77</v>
      </c>
      <c r="J21" s="14"/>
      <c r="K21" s="14"/>
      <c r="L21" s="14"/>
      <c r="M21" s="14"/>
      <c r="N21" s="14"/>
      <c r="O21" s="14"/>
      <c r="P21" s="14"/>
    </row>
    <row r="22" spans="1:16" ht="20" customHeight="1" x14ac:dyDescent="0.3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30" customHeight="1" x14ac:dyDescent="0.35">
      <c r="A24" s="4" t="s">
        <v>78</v>
      </c>
      <c r="B24" s="4" t="str">
        <f>IF($G$20="LCL","Konteyner Tipi","Konteyner Tipi *")</f>
        <v>Konteyner Tipi *</v>
      </c>
      <c r="C24" s="4" t="str">
        <f>IF($G$20="LCL","Konteyner No","Konteyner No *")</f>
        <v>Konteyner No *</v>
      </c>
      <c r="D24" s="4" t="str">
        <f>IF($G$20="LCL","Mühür No","Mühür No *")</f>
        <v>Mühür No *</v>
      </c>
      <c r="E24" s="4" t="s">
        <v>96</v>
      </c>
      <c r="F24" s="4" t="s">
        <v>97</v>
      </c>
      <c r="G24" s="4" t="s">
        <v>98</v>
      </c>
      <c r="H24" s="4" t="s">
        <v>99</v>
      </c>
      <c r="I24" s="4" t="s">
        <v>4</v>
      </c>
      <c r="J24" s="4" t="s">
        <v>79</v>
      </c>
      <c r="K24" s="4" t="s">
        <v>80</v>
      </c>
      <c r="L24" s="4" t="s">
        <v>100</v>
      </c>
      <c r="M24" s="4" t="str">
        <f>IF($G$20="LCL","En (cm) *","En (cm)")</f>
        <v>En (cm)</v>
      </c>
      <c r="N24" s="4" t="str">
        <f>IF($G$20="LCL","Boy (cm) *","Boy (cm)")</f>
        <v>Boy (cm)</v>
      </c>
      <c r="O24" s="4" t="str">
        <f>IF($G$20="LCL","Yükseklik (cm) *","Yükseklik (cm)")</f>
        <v>Yükseklik (cm)</v>
      </c>
      <c r="P24" s="4" t="s">
        <v>82</v>
      </c>
    </row>
    <row r="25" spans="1:16" ht="30" customHeight="1" x14ac:dyDescent="0.35">
      <c r="A25" s="31">
        <v>1</v>
      </c>
      <c r="B25" s="32"/>
      <c r="C25" s="32"/>
      <c r="D25" s="32"/>
      <c r="E25" s="33"/>
      <c r="F25" s="32"/>
      <c r="G25" s="34"/>
      <c r="H25" s="32"/>
      <c r="I25" s="32"/>
      <c r="J25" s="32"/>
      <c r="K25" s="35"/>
      <c r="L25" s="35"/>
      <c r="M25" s="69"/>
      <c r="N25" s="69"/>
      <c r="O25" s="69"/>
      <c r="P25" s="71" t="str">
        <f>IF(AND($G$20="LCL",COUNT(E25,M25:O25)=4),ROUND(E25*M25*N25*O25/1000000,3),"")</f>
        <v/>
      </c>
    </row>
    <row r="26" spans="1:16" ht="30" customHeight="1" x14ac:dyDescent="0.35">
      <c r="A26" s="31">
        <v>2</v>
      </c>
      <c r="B26" s="32"/>
      <c r="C26" s="32"/>
      <c r="D26" s="32"/>
      <c r="E26" s="33"/>
      <c r="F26" s="32"/>
      <c r="G26" s="34"/>
      <c r="H26" s="32"/>
      <c r="I26" s="32"/>
      <c r="J26" s="32"/>
      <c r="K26" s="35"/>
      <c r="L26" s="35"/>
      <c r="M26" s="69"/>
      <c r="N26" s="69"/>
      <c r="O26" s="69"/>
      <c r="P26" s="71" t="str">
        <f t="shared" ref="P26:P32" si="0">IF(AND($G$20="LCL",COUNT(E26,M26:O26)=4),ROUND(E26*M26*N26*O26/1000000,3),"")</f>
        <v/>
      </c>
    </row>
    <row r="27" spans="1:16" ht="30" customHeight="1" x14ac:dyDescent="0.35">
      <c r="A27" s="31">
        <v>3</v>
      </c>
      <c r="B27" s="32"/>
      <c r="C27" s="32"/>
      <c r="D27" s="32"/>
      <c r="E27" s="33"/>
      <c r="F27" s="32"/>
      <c r="G27" s="34"/>
      <c r="H27" s="32"/>
      <c r="I27" s="32"/>
      <c r="J27" s="32"/>
      <c r="K27" s="35"/>
      <c r="L27" s="35"/>
      <c r="M27" s="69"/>
      <c r="N27" s="69"/>
      <c r="O27" s="69"/>
      <c r="P27" s="71" t="str">
        <f t="shared" si="0"/>
        <v/>
      </c>
    </row>
    <row r="28" spans="1:16" ht="30" customHeight="1" x14ac:dyDescent="0.35">
      <c r="A28" s="31">
        <v>4</v>
      </c>
      <c r="B28" s="32"/>
      <c r="C28" s="32"/>
      <c r="D28" s="32"/>
      <c r="E28" s="33"/>
      <c r="F28" s="32"/>
      <c r="G28" s="34"/>
      <c r="H28" s="32"/>
      <c r="I28" s="32"/>
      <c r="J28" s="32"/>
      <c r="K28" s="35"/>
      <c r="L28" s="35"/>
      <c r="M28" s="69"/>
      <c r="N28" s="69"/>
      <c r="O28" s="69"/>
      <c r="P28" s="71" t="str">
        <f t="shared" si="0"/>
        <v/>
      </c>
    </row>
    <row r="29" spans="1:16" ht="30" customHeight="1" x14ac:dyDescent="0.35">
      <c r="A29" s="31">
        <v>5</v>
      </c>
      <c r="B29" s="32"/>
      <c r="C29" s="32"/>
      <c r="D29" s="32"/>
      <c r="E29" s="33"/>
      <c r="F29" s="32"/>
      <c r="G29" s="34"/>
      <c r="H29" s="32"/>
      <c r="I29" s="32"/>
      <c r="J29" s="32"/>
      <c r="K29" s="35"/>
      <c r="L29" s="35"/>
      <c r="M29" s="69"/>
      <c r="N29" s="69"/>
      <c r="O29" s="69"/>
      <c r="P29" s="71" t="str">
        <f t="shared" si="0"/>
        <v/>
      </c>
    </row>
    <row r="30" spans="1:16" ht="30" customHeight="1" x14ac:dyDescent="0.35">
      <c r="A30" s="31">
        <v>6</v>
      </c>
      <c r="B30" s="32"/>
      <c r="C30" s="32"/>
      <c r="D30" s="32"/>
      <c r="E30" s="33"/>
      <c r="F30" s="32"/>
      <c r="G30" s="34"/>
      <c r="H30" s="32"/>
      <c r="I30" s="32"/>
      <c r="J30" s="32"/>
      <c r="K30" s="35"/>
      <c r="L30" s="35"/>
      <c r="M30" s="69"/>
      <c r="N30" s="69"/>
      <c r="O30" s="69"/>
      <c r="P30" s="71" t="str">
        <f t="shared" si="0"/>
        <v/>
      </c>
    </row>
    <row r="31" spans="1:16" ht="30" customHeight="1" x14ac:dyDescent="0.35">
      <c r="A31" s="31">
        <v>7</v>
      </c>
      <c r="B31" s="32"/>
      <c r="C31" s="32"/>
      <c r="D31" s="32"/>
      <c r="E31" s="33"/>
      <c r="F31" s="32"/>
      <c r="G31" s="34"/>
      <c r="H31" s="32"/>
      <c r="I31" s="32"/>
      <c r="J31" s="32"/>
      <c r="K31" s="35"/>
      <c r="L31" s="35"/>
      <c r="M31" s="69"/>
      <c r="N31" s="69"/>
      <c r="O31" s="69"/>
      <c r="P31" s="71" t="str">
        <f t="shared" si="0"/>
        <v/>
      </c>
    </row>
    <row r="32" spans="1:16" ht="30" customHeight="1" thickBot="1" x14ac:dyDescent="0.4">
      <c r="A32" s="36">
        <v>8</v>
      </c>
      <c r="B32" s="37"/>
      <c r="C32" s="37"/>
      <c r="D32" s="37"/>
      <c r="E32" s="38"/>
      <c r="F32" s="37"/>
      <c r="G32" s="39"/>
      <c r="H32" s="37"/>
      <c r="I32" s="37"/>
      <c r="J32" s="37"/>
      <c r="K32" s="40"/>
      <c r="L32" s="40"/>
      <c r="M32" s="70"/>
      <c r="N32" s="70"/>
      <c r="O32" s="70"/>
      <c r="P32" s="71" t="str">
        <f t="shared" si="0"/>
        <v/>
      </c>
    </row>
    <row r="33" spans="1:16" ht="22" customHeight="1" thickTop="1" x14ac:dyDescent="0.35">
      <c r="A33" s="5" t="s">
        <v>83</v>
      </c>
      <c r="B33" s="24" t="str" cm="1">
        <f t="array" ref="B33">IF(AND($G$20="LCL",COUNTA(B25:B32)=0),"LCL",IFERROR(_xlfn.LET(_xlpm.t,B25:B32,_xlpm.n,C25:C32,_xlpm.k,_xlfn.UNIQUE(_xlfn._xlws.FILTER(_xlpm.t&amp;"|"&amp;_xlpm.n,_xlpm.t&lt;&gt;"")),_xlpm.ty,LEFT(_xlpm.k,FIND("|",_xlpm.k)-1),_xlpm.u,_xlfn.UNIQUE(_xlpm.ty),_xlfn.TEXTJOIN(" + ",TRUE,MMULT(--(_xlpm.u=TRANSPOSE(_xlpm.ty)),_xlfn.SEQUENCE(ROWS(_xlpm.ty),1,1,0))&amp;" X "&amp;_xlpm.u)),""))</f>
        <v/>
      </c>
      <c r="C33" s="24"/>
      <c r="D33" s="24"/>
      <c r="E33" s="25">
        <f>SUM(E25:E32)</f>
        <v>0</v>
      </c>
      <c r="F33" s="26" t="str" cm="1">
        <f t="array" ref="F33">IFERROR(_xlfn.LET(_xlpm.u,_xlfn.UNIQUE(_xlfn._xlws.FILTER(F25:F32,F25:F32&lt;&gt;"")),IF(ROWS(_xlpm.u)=1,_xlpm.u,"PCK")),"")</f>
        <v/>
      </c>
      <c r="G33" s="27"/>
      <c r="H33" s="27"/>
      <c r="I33" s="27"/>
      <c r="J33" s="27"/>
      <c r="K33" s="28">
        <f>SUM(K25:K32)</f>
        <v>0</v>
      </c>
      <c r="L33" s="28">
        <f>SUM(L25:L32)</f>
        <v>0</v>
      </c>
      <c r="M33" s="28"/>
      <c r="N33" s="28"/>
      <c r="O33" s="28"/>
      <c r="P33" s="29">
        <f>SUM(P25:P32)</f>
        <v>0</v>
      </c>
    </row>
    <row r="34" spans="1:16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35">
      <c r="A35" s="16" t="s">
        <v>84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x14ac:dyDescent="0.35">
      <c r="A36" s="16" t="s">
        <v>85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x14ac:dyDescent="0.3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x14ac:dyDescent="0.35">
      <c r="A39" s="7" t="s">
        <v>87</v>
      </c>
      <c r="B39" s="7"/>
      <c r="C39" s="7"/>
      <c r="D39" s="7"/>
      <c r="E39" s="7"/>
      <c r="F39" s="8"/>
      <c r="G39" s="7" t="s">
        <v>88</v>
      </c>
      <c r="H39" s="7"/>
      <c r="I39" s="7"/>
      <c r="J39" s="7"/>
      <c r="K39" s="7"/>
      <c r="L39" s="7"/>
      <c r="M39" s="7"/>
      <c r="N39" s="7"/>
      <c r="O39" s="7"/>
      <c r="P39" s="7"/>
    </row>
    <row r="40" spans="1:16" ht="20" customHeight="1" x14ac:dyDescent="0.35">
      <c r="A40" s="9" t="s">
        <v>60</v>
      </c>
      <c r="B40" s="9"/>
      <c r="C40" s="11"/>
      <c r="D40" s="11"/>
      <c r="E40" s="11"/>
      <c r="F40" s="12"/>
      <c r="G40" s="17"/>
      <c r="H40" s="11"/>
      <c r="I40" s="11"/>
      <c r="J40" s="11"/>
      <c r="K40" s="11"/>
      <c r="L40" s="11"/>
      <c r="M40" s="11"/>
      <c r="N40" s="11"/>
      <c r="O40" s="11"/>
      <c r="P40" s="11"/>
    </row>
    <row r="41" spans="1:16" ht="20" customHeight="1" x14ac:dyDescent="0.35">
      <c r="A41" s="9" t="s">
        <v>89</v>
      </c>
      <c r="B41" s="9"/>
      <c r="C41" s="11"/>
      <c r="D41" s="11"/>
      <c r="E41" s="11"/>
      <c r="F41" s="12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 ht="20" customHeight="1" x14ac:dyDescent="0.35">
      <c r="A42" s="9" t="s">
        <v>63</v>
      </c>
      <c r="B42" s="9"/>
      <c r="C42" s="11"/>
      <c r="D42" s="11"/>
      <c r="E42" s="11"/>
      <c r="F42" s="12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 ht="20" customHeight="1" x14ac:dyDescent="0.35">
      <c r="A43" s="9" t="s">
        <v>62</v>
      </c>
      <c r="B43" s="9"/>
      <c r="C43" s="13"/>
      <c r="D43" s="11"/>
      <c r="E43" s="11"/>
      <c r="F43" s="12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</sheetData>
  <sheetProtection sheet="1" objects="1" scenarios="1" formatRows="0"/>
  <mergeCells count="90">
    <mergeCell ref="A43:B43"/>
    <mergeCell ref="C43:F43"/>
    <mergeCell ref="G40:P43"/>
    <mergeCell ref="A2:P2"/>
    <mergeCell ref="A1:J1"/>
    <mergeCell ref="K1:P1"/>
    <mergeCell ref="G11:K11"/>
    <mergeCell ref="L11:P11"/>
    <mergeCell ref="A40:B40"/>
    <mergeCell ref="C40:F40"/>
    <mergeCell ref="A41:B41"/>
    <mergeCell ref="C41:F41"/>
    <mergeCell ref="A42:B42"/>
    <mergeCell ref="C42:F42"/>
    <mergeCell ref="B33:D33"/>
    <mergeCell ref="G33:J33"/>
    <mergeCell ref="A35:P35"/>
    <mergeCell ref="A36:P36"/>
    <mergeCell ref="A37:P37"/>
    <mergeCell ref="A39:F39"/>
    <mergeCell ref="G39:P39"/>
    <mergeCell ref="A21:C21"/>
    <mergeCell ref="D21:F21"/>
    <mergeCell ref="G21:H21"/>
    <mergeCell ref="I21:P21"/>
    <mergeCell ref="A22:C22"/>
    <mergeCell ref="D22:F22"/>
    <mergeCell ref="G22:H22"/>
    <mergeCell ref="I22:P22"/>
    <mergeCell ref="A19:C19"/>
    <mergeCell ref="D19:F19"/>
    <mergeCell ref="G19:H19"/>
    <mergeCell ref="I19:J19"/>
    <mergeCell ref="K19:P19"/>
    <mergeCell ref="A20:C20"/>
    <mergeCell ref="D20:F20"/>
    <mergeCell ref="G20:H20"/>
    <mergeCell ref="I20:J20"/>
    <mergeCell ref="K20:P20"/>
    <mergeCell ref="G15:H15"/>
    <mergeCell ref="I15:P15"/>
    <mergeCell ref="G16:H16"/>
    <mergeCell ref="I16:P16"/>
    <mergeCell ref="G17:H17"/>
    <mergeCell ref="I17:P17"/>
    <mergeCell ref="G12:H12"/>
    <mergeCell ref="I12:P12"/>
    <mergeCell ref="G13:H13"/>
    <mergeCell ref="I13:P13"/>
    <mergeCell ref="G14:H14"/>
    <mergeCell ref="I14:P14"/>
    <mergeCell ref="A15:B15"/>
    <mergeCell ref="C15:F15"/>
    <mergeCell ref="A16:B16"/>
    <mergeCell ref="C16:F16"/>
    <mergeCell ref="A17:B17"/>
    <mergeCell ref="C17:F17"/>
    <mergeCell ref="A12:B12"/>
    <mergeCell ref="C12:F12"/>
    <mergeCell ref="A13:B13"/>
    <mergeCell ref="C13:F13"/>
    <mergeCell ref="A14:B14"/>
    <mergeCell ref="C14:F14"/>
    <mergeCell ref="I7:P7"/>
    <mergeCell ref="G8:H8"/>
    <mergeCell ref="I8:P8"/>
    <mergeCell ref="G9:H9"/>
    <mergeCell ref="I9:P9"/>
    <mergeCell ref="A11:F11"/>
    <mergeCell ref="A9:B9"/>
    <mergeCell ref="C9:F9"/>
    <mergeCell ref="G3:H3"/>
    <mergeCell ref="I3:P3"/>
    <mergeCell ref="G4:H4"/>
    <mergeCell ref="I4:P4"/>
    <mergeCell ref="G5:H5"/>
    <mergeCell ref="I5:P5"/>
    <mergeCell ref="G6:P6"/>
    <mergeCell ref="G7:H7"/>
    <mergeCell ref="A6:B6"/>
    <mergeCell ref="C6:F6"/>
    <mergeCell ref="A7:B7"/>
    <mergeCell ref="C7:F7"/>
    <mergeCell ref="A8:B8"/>
    <mergeCell ref="C8:F8"/>
    <mergeCell ref="A3:F3"/>
    <mergeCell ref="A4:B4"/>
    <mergeCell ref="C4:F4"/>
    <mergeCell ref="A5:B5"/>
    <mergeCell ref="C5:F5"/>
  </mergeCells>
  <conditionalFormatting sqref="C4:F4">
    <cfRule type="expression" dxfId="32" priority="1">
      <formula>LEN(TRIM($C$4))=0</formula>
    </cfRule>
  </conditionalFormatting>
  <conditionalFormatting sqref="C5:F5">
    <cfRule type="expression" dxfId="31" priority="2">
      <formula>LEN(TRIM($C$5))=0</formula>
    </cfRule>
  </conditionalFormatting>
  <conditionalFormatting sqref="C7:F7">
    <cfRule type="expression" dxfId="30" priority="3">
      <formula>LEN(TRIM($C$7))=0</formula>
    </cfRule>
  </conditionalFormatting>
  <conditionalFormatting sqref="C8:F8">
    <cfRule type="expression" dxfId="29" priority="4">
      <formula>LEN(TRIM($C$8))=0</formula>
    </cfRule>
  </conditionalFormatting>
  <conditionalFormatting sqref="C12:F12">
    <cfRule type="expression" dxfId="28" priority="5">
      <formula>LEN(TRIM($C$12))=0</formula>
    </cfRule>
  </conditionalFormatting>
  <conditionalFormatting sqref="C13:F13">
    <cfRule type="expression" dxfId="27" priority="6">
      <formula>LEN(TRIM($C$13))=0</formula>
    </cfRule>
  </conditionalFormatting>
  <conditionalFormatting sqref="C15:F15">
    <cfRule type="expression" dxfId="26" priority="7">
      <formula>LEN(TRIM($C$15))=0</formula>
    </cfRule>
  </conditionalFormatting>
  <conditionalFormatting sqref="C16:F16">
    <cfRule type="expression" dxfId="25" priority="8">
      <formula>LEN(TRIM($C$16))=0</formula>
    </cfRule>
  </conditionalFormatting>
  <conditionalFormatting sqref="A2:P2">
    <cfRule type="expression" dxfId="20" priority="13">
      <formula>LEFT($A$2,1)="✔"</formula>
    </cfRule>
  </conditionalFormatting>
  <conditionalFormatting sqref="A2:P2">
    <cfRule type="expression" dxfId="19" priority="14">
      <formula>LEFT($A$2,1)="✖"</formula>
    </cfRule>
  </conditionalFormatting>
  <conditionalFormatting sqref="A20:C20">
    <cfRule type="expression" dxfId="16" priority="17">
      <formula>LEN(TRIM($A$20))=0</formula>
    </cfRule>
  </conditionalFormatting>
  <conditionalFormatting sqref="D20:F20">
    <cfRule type="expression" dxfId="15" priority="18">
      <formula>LEN(TRIM($D$20))=0</formula>
    </cfRule>
  </conditionalFormatting>
  <conditionalFormatting sqref="G20:H20">
    <cfRule type="expression" dxfId="14" priority="19">
      <formula>LEN(TRIM($G$20))=0</formula>
    </cfRule>
  </conditionalFormatting>
  <conditionalFormatting sqref="I20:J20">
    <cfRule type="expression" dxfId="13" priority="20">
      <formula>LEN(TRIM($I$20))=0</formula>
    </cfRule>
  </conditionalFormatting>
  <conditionalFormatting sqref="D22:F22">
    <cfRule type="expression" dxfId="12" priority="21">
      <formula>LEN(TRIM($D$22))=0</formula>
    </cfRule>
  </conditionalFormatting>
  <conditionalFormatting sqref="G22:H22">
    <cfRule type="expression" dxfId="11" priority="22">
      <formula>LEN(TRIM($G$22))=0</formula>
    </cfRule>
  </conditionalFormatting>
  <conditionalFormatting sqref="B25:D32">
    <cfRule type="expression" dxfId="10" priority="23">
      <formula>AND(NOT($G$20="LCL"),LEN(TRIM(B25))=0,OR(COUNTA($B25:$O25)&gt;0,AND(ROW()=25,COUNTA($B$25:$O$32)=0)))</formula>
    </cfRule>
  </conditionalFormatting>
  <conditionalFormatting sqref="E25:H32">
    <cfRule type="expression" dxfId="9" priority="24">
      <formula>AND(LEN(TRIM(E25))=0,OR(COUNTA($B25:$O25)&gt;0,AND(ROW()=25,COUNTA($B$25:$O$32)=0)))</formula>
    </cfRule>
  </conditionalFormatting>
  <conditionalFormatting sqref="L25:L32">
    <cfRule type="expression" dxfId="8" priority="25">
      <formula>AND(LEN(TRIM(L25))=0,OR(COUNTA($B25:$O25)&gt;0,AND(ROW()=25,COUNTA($B$25:$O$32)=0)))</formula>
    </cfRule>
  </conditionalFormatting>
  <conditionalFormatting sqref="M25:O32">
    <cfRule type="expression" dxfId="7" priority="26">
      <formula>NOT($G$20="LCL")</formula>
    </cfRule>
  </conditionalFormatting>
  <conditionalFormatting sqref="M25:O32">
    <cfRule type="expression" dxfId="6" priority="27">
      <formula>AND($G$20="LCL",LEN(TRIM(M25))=0,OR(COUNTA($B25:$O25)&gt;0,AND(ROW()=25,COUNTA($B$25:$O$32)=0)))</formula>
    </cfRule>
  </conditionalFormatting>
  <conditionalFormatting sqref="L11:P11">
    <cfRule type="expression" dxfId="5" priority="28">
      <formula>LEFT($L$11,1)="☑"</formula>
    </cfRule>
  </conditionalFormatting>
  <conditionalFormatting sqref="I12:P12">
    <cfRule type="expression" dxfId="4" priority="29">
      <formula>AND(NOT(LEFT($L$11,1)="☑"),LEN(TRIM($I$12))=0)</formula>
    </cfRule>
  </conditionalFormatting>
  <conditionalFormatting sqref="I13:P13">
    <cfRule type="expression" dxfId="3" priority="30">
      <formula>AND(NOT(LEFT($L$11,1)="☑"),LEN(TRIM($I$13))=0)</formula>
    </cfRule>
  </conditionalFormatting>
  <conditionalFormatting sqref="I15:P15">
    <cfRule type="expression" dxfId="2" priority="31">
      <formula>AND(NOT(LEFT($L$11,1)="☑"),LEN(TRIM($I$15))=0)</formula>
    </cfRule>
  </conditionalFormatting>
  <conditionalFormatting sqref="I16:P16">
    <cfRule type="expression" dxfId="1" priority="32">
      <formula>AND(NOT(LEFT($L$11,1)="☑"),LEN(TRIM($I$16))=0)</formula>
    </cfRule>
  </conditionalFormatting>
  <conditionalFormatting sqref="I12:P17">
    <cfRule type="expression" dxfId="0" priority="33">
      <formula>LEFT($L$11,1)="☑"</formula>
    </cfRule>
  </conditionalFormatting>
  <dataValidations count="12">
    <dataValidation type="date" allowBlank="1" showInputMessage="1" showErrorMessage="1" errorTitle="Tarih" error="Geçerli bir tarih giriniz (GG.AA.YYYY)." promptTitle="Tarih" prompt="Tarih formatında giriniz: GG.AA.YYYY" sqref="I3" xr:uid="{B86C80B4-BC9C-42CF-A9B9-7A996E696DF3}">
      <formula1>36526</formula1>
      <formula2>73415</formula2>
    </dataValidation>
    <dataValidation type="custom" allowBlank="1" showInputMessage="1" showErrorMessage="1" errorTitle="E-posta" error="Geçerli bir e-posta adresi giriniz (ör. ad@firma.com)." sqref="C8 C42 I16 C16" xr:uid="{30DCBF55-30CA-4109-9AD0-4C16744310DF}">
      <formula1>AND(ISNUMBER(FIND("@",C8)),ISNUMBER(FIND(".",C8,FIND("@",C8))),ISERROR(FIND(" ",C8)))</formula1>
    </dataValidation>
    <dataValidation type="textLength" allowBlank="1" showInputMessage="1" showErrorMessage="1" errorTitle="Mühür No" error="Mühür no en fazla 15 karakter olabilir." sqref="D25:D32" xr:uid="{FAE8F76A-3330-4607-8F2D-D51E33190417}">
      <formula1>1</formula1>
      <formula2>15</formula2>
    </dataValidation>
    <dataValidation type="whole" allowBlank="1" showInputMessage="1" showErrorMessage="1" errorTitle="Kap Sayısı" error="Kap sayısı pozitif tam sayı olmalıdır." sqref="E25:E32" xr:uid="{9433CB79-163E-487C-BD9E-E1A218EB0A0D}">
      <formula1>1</formula1>
      <formula2>1000000</formula2>
    </dataValidation>
    <dataValidation type="decimal" operator="greaterThan" allowBlank="1" showInputMessage="1" showErrorMessage="1" errorTitle="Net KG" error="Net ağırlık 0'dan büyük bir sayı olmalıdır." sqref="K25:K32" xr:uid="{E0582651-41B8-4B37-898D-87A47A092731}">
      <formula1>0</formula1>
    </dataValidation>
    <dataValidation type="custom" allowBlank="1" showInputMessage="1" showErrorMessage="1" errorTitle="Brüt KG" error="Brüt ağırlık 0'dan büyük ve Net KG'den küçük olmamalıdır." sqref="L25:L32" xr:uid="{5F7D76E2-CF14-4F59-B183-A3CE063F97D6}">
      <formula1>AND(ISNUMBER(L25),L25&gt;0,L25&gt;=N(K25))</formula1>
    </dataValidation>
    <dataValidation type="custom" allowBlank="1" showInputMessage="1" showErrorMessage="1" errorTitle="Konteyner No" error="Geçersiz konteyner numarası! Format: 4 BÜYÜK harf (4. harf U/J/Z) + 6 rakam + 1 kontrol hanesi = 11 karakter (ör. ABCU1234560). Kontrol hanesi ISO 6346 algoritmasına uymuyor olabilir." promptTitle="Konteyner No" prompt="11 karakter, BÜYÜK harf: ABCU1234560" sqref="C25:C32" xr:uid="{F2E8C33E-C95F-4370-9B40-D18915CDEEDE}">
      <formula1>_xlfn.LET(_xlpm.x,C25,_xlpm.k,CODE(MID(_xlpm.x,_xlfn.SEQUENCE(4),1))-55,_xlpm.d,--MID(_xlpm.x,_xlfn.SEQUENCE(6,1,5),1),AND(LEN(_xlpm.x)=11,MIN(_xlpm.k)&gt;9,MAX(_xlpm.k)&lt;36,ISNUMBER(FIND(MID(_xlpm.x,4,1),"UJZ")),MOD(MOD(SUMPRODUCT(_xlpm.k+INT((_xlpm.k-1)/10),2^(_xlfn.SEQUENCE(4)-1))+SUMPRODUCT(_xlpm.d,2^_xlfn.SEQUENCE(6,1,4)),11),10)=--MID(_xlpm.x,11,1)))</formula1>
    </dataValidation>
    <dataValidation type="custom" allowBlank="1" showInputMessage="1" showErrorMessage="1" errorTitle="HS Kodu" error="HS/GTİP kodu 6-12 haneli ve yalnızca rakam olmalıdır." promptTitle="HS Kodu" prompt="6-12 haneli, yalnızca rakam" sqref="H25:H32" xr:uid="{F6219563-EE44-4CB7-A2F3-6A1DA54CBA7B}">
      <formula1>AND(LEN(H25)&gt;=6,LEN(H25)&lt;=12,SUMPRODUCT(--ISNUMBER(FIND(MID(H25,_xlfn.SEQUENCE(LEN(H25)),1),"0123456789")))=LEN(H25))</formula1>
    </dataValidation>
    <dataValidation type="custom" allowBlank="1" showInputMessage="1" showErrorMessage="1" errorTitle="UN No" error="UN numarası 4 haneli olmalıdır (ör. 1263)." sqref="J25:J32" xr:uid="{AAECE3A2-D025-4492-8FCF-925D74608B64}">
      <formula1>AND(LEN(J25)=4,SUMPRODUCT(--ISNUMBER(FIND(MID(J25,_xlfn.SEQUENCE(LEN(J25)),1),"0123456789")))=LEN(J25))</formula1>
    </dataValidation>
    <dataValidation type="custom" allowBlank="1" showInputMessage="1" showErrorMessage="1" errorTitle="Vergi No" error="Vergi No 10 haneli (VKN) veya 11 haneli (TCKN) ve yalnızca rakam olmalıdır." promptTitle="Vergi No" prompt="10 haneli VKN veya 11 haneli TCKN" sqref="C6 I14 C14" xr:uid="{FBC03395-C06E-4495-A9B5-D646F809E531}">
      <formula1>AND(OR(LEN(C6)=10,LEN(C6)=11),SUMPRODUCT(--ISNUMBER(FIND(MID(C6,_xlfn.SEQUENCE(LEN(C6)),1),"0123456789")))=LEN(C6))</formula1>
    </dataValidation>
    <dataValidation type="custom" allowBlank="1" showInputMessage="1" showErrorMessage="1" errorTitle="Telefon" error="Telefon 7-20 karakter olmalı; yalnızca rakam, boşluk, + ( ) - kullanılabilir. Ör: +90 216 330 7533" sqref="C7 C43 I15 C15" xr:uid="{A3C30C00-0C3D-4A34-9A76-E0BCD4B2BCA6}">
      <formula1>AND(LEN(C7)&gt;=7,LEN(C7)&lt;=20,SUMPRODUCT(--ISNUMBER(FIND(MID(C7,_xlfn.SEQUENCE(LEN(C7)),1),"0123456789+()- ")))=LEN(C7))</formula1>
    </dataValidation>
    <dataValidation type="custom" allowBlank="1" showInputMessage="1" showErrorMessage="1" errorTitle="Kap ölçüsü" error="Kap ölçüleri yalnızca Yükleme Şekli LCL iken girilir. Santimetre cinsinden 0'dan büyük bir sayı giriniz." promptTitle="LCL kap ölçüsü" prompt="Bir kabın ölçüsü (cm). Hacim = Kap Sayısı × En × Boy × Yükseklik / 1.000.000" sqref="M25:O32" xr:uid="{4D5AA9B1-CAC6-4919-B3A2-F5D195C1CA8E}">
      <formula1>AND($G$20="LCL",ISNUMBER(M25),M25&gt;0)</formula1>
    </dataValidation>
  </dataValidations>
  <hyperlinks>
    <hyperlink ref="K1" location="'Baskı (A4)'!A1" display="🖨 YAZDIR / PDF" xr:uid="{3C3F1430-14C8-483B-9257-DA1C5EFD2F38}"/>
  </hyperlinks>
  <printOptions horizontalCentered="1"/>
  <pageMargins left="0.7" right="0.7" top="0.75" bottom="0.75" header="0.3" footer="0.3"/>
  <pageSetup paperSize="9" scale="40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Title="Yükleme Şekli" error="Lütfen listeden bir değer seçiniz." xr:uid="{16A56577-96F1-40EB-891A-03B21C90C76A}">
          <x14:formula1>
            <xm:f>Listeler!$A$2:$A$3</xm:f>
          </x14:formula1>
          <xm:sqref>G20</xm:sqref>
        </x14:dataValidation>
        <x14:dataValidation type="list" allowBlank="1" showInputMessage="1" showErrorMessage="1" errorTitle="Teslim Şekli" error="Lütfen listeden bir değer seçiniz." xr:uid="{7A6306B8-F245-4AAE-A111-A25105D2B3FD}">
          <x14:formula1>
            <xm:f>Listeler!$D$2:$D$12</xm:f>
          </x14:formula1>
          <xm:sqref>I20</xm:sqref>
        </x14:dataValidation>
        <x14:dataValidation type="list" allowBlank="1" showInputMessage="1" showErrorMessage="1" errorTitle="Konteyner Tipi" error="Lütfen listeden bir değer seçiniz." xr:uid="{D0272173-84D1-4749-8051-9FC687B96842}">
          <x14:formula1>
            <xm:f>Listeler!$B$2:$B$12</xm:f>
          </x14:formula1>
          <xm:sqref>B25:B32</xm:sqref>
        </x14:dataValidation>
        <x14:dataValidation type="list" allowBlank="1" showInputMessage="1" showErrorMessage="1" errorTitle="Kap Cinsi" error="Lütfen listeden bir değer seçiniz." xr:uid="{2E5075AD-DCBC-41B2-98E4-19B61546FB1D}">
          <x14:formula1>
            <xm:f>Listeler!$C$2:$C$12</xm:f>
          </x14:formula1>
          <xm:sqref>F25:F32</xm:sqref>
        </x14:dataValidation>
        <x14:dataValidation type="list" allowBlank="1" showInputMessage="1" showErrorMessage="1" errorTitle="IMO Sınıfı" error="Lütfen listeden bir değer seçiniz." xr:uid="{34BDEC01-E26F-45C6-A10C-15934AC28023}">
          <x14:formula1>
            <xm:f>Listeler!$F$2:$F$16</xm:f>
          </x14:formula1>
          <xm:sqref>I25:I32</xm:sqref>
        </x14:dataValidation>
        <x14:dataValidation type="list" allowBlank="1" showInputMessage="1" showErrorMessage="1" promptTitle="İhbar = Alıcı" prompt="☑ seçilirse İhbar bilgileri Alıcı bilgilerinden kopyalanır." xr:uid="{EE531555-66FD-491F-AE71-87699A775871}">
          <x14:formula1>
            <xm:f>Listeler!$G$2:$G$3</xm:f>
          </x14:formula1>
          <xm:sqref>L11:P11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35F39-341E-4C0D-8067-BC0991F170B8}">
  <dimension ref="A1:G16"/>
  <sheetViews>
    <sheetView workbookViewId="0"/>
  </sheetViews>
  <sheetFormatPr defaultRowHeight="14.5" x14ac:dyDescent="0.35"/>
  <cols>
    <col min="1" max="6" width="17.26953125" customWidth="1"/>
  </cols>
  <sheetData>
    <row r="1" spans="1:7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90</v>
      </c>
      <c r="F1" s="2" t="s">
        <v>4</v>
      </c>
      <c r="G1" t="s">
        <v>119</v>
      </c>
    </row>
    <row r="2" spans="1:7" x14ac:dyDescent="0.35">
      <c r="A2" s="1" t="s">
        <v>5</v>
      </c>
      <c r="B2" s="1" t="s">
        <v>6</v>
      </c>
      <c r="C2" s="1" t="s">
        <v>7</v>
      </c>
      <c r="D2" s="1" t="s">
        <v>8</v>
      </c>
      <c r="E2" s="1" t="s">
        <v>15</v>
      </c>
      <c r="F2" s="1" t="s">
        <v>10</v>
      </c>
      <c r="G2" t="s">
        <v>120</v>
      </c>
    </row>
    <row r="3" spans="1:7" x14ac:dyDescent="0.35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t="s">
        <v>121</v>
      </c>
    </row>
    <row r="4" spans="1:7" x14ac:dyDescent="0.35">
      <c r="A4" s="1" t="s">
        <v>17</v>
      </c>
      <c r="B4" s="1" t="s">
        <v>18</v>
      </c>
      <c r="C4" s="1" t="s">
        <v>19</v>
      </c>
      <c r="D4" s="1" t="s">
        <v>20</v>
      </c>
      <c r="E4" s="1" t="s">
        <v>15</v>
      </c>
      <c r="F4" s="1" t="s">
        <v>21</v>
      </c>
    </row>
    <row r="5" spans="1:7" x14ac:dyDescent="0.35">
      <c r="A5" s="1" t="s">
        <v>17</v>
      </c>
      <c r="B5" s="1" t="s">
        <v>22</v>
      </c>
      <c r="C5" s="1" t="s">
        <v>23</v>
      </c>
      <c r="D5" s="1" t="s">
        <v>24</v>
      </c>
      <c r="E5" s="1" t="s">
        <v>15</v>
      </c>
      <c r="F5" s="1" t="s">
        <v>25</v>
      </c>
    </row>
    <row r="6" spans="1:7" x14ac:dyDescent="0.35">
      <c r="A6" s="1" t="s">
        <v>17</v>
      </c>
      <c r="B6" s="1" t="s">
        <v>26</v>
      </c>
      <c r="C6" s="1" t="s">
        <v>27</v>
      </c>
      <c r="D6" s="1" t="s">
        <v>28</v>
      </c>
      <c r="E6" s="1" t="s">
        <v>9</v>
      </c>
      <c r="F6" s="1" t="s">
        <v>29</v>
      </c>
    </row>
    <row r="7" spans="1:7" x14ac:dyDescent="0.35">
      <c r="A7" s="1" t="s">
        <v>17</v>
      </c>
      <c r="B7" s="1" t="s">
        <v>30</v>
      </c>
      <c r="C7" s="1" t="s">
        <v>31</v>
      </c>
      <c r="D7" s="1" t="s">
        <v>32</v>
      </c>
      <c r="E7" s="1" t="s">
        <v>9</v>
      </c>
      <c r="F7" s="1" t="s">
        <v>33</v>
      </c>
    </row>
    <row r="8" spans="1:7" x14ac:dyDescent="0.35">
      <c r="A8" s="1" t="s">
        <v>17</v>
      </c>
      <c r="B8" s="1" t="s">
        <v>34</v>
      </c>
      <c r="C8" s="1" t="s">
        <v>35</v>
      </c>
      <c r="D8" s="1" t="s">
        <v>36</v>
      </c>
      <c r="E8" s="1" t="s">
        <v>9</v>
      </c>
      <c r="F8" s="1" t="s">
        <v>37</v>
      </c>
    </row>
    <row r="9" spans="1:7" x14ac:dyDescent="0.35">
      <c r="A9" s="1" t="s">
        <v>17</v>
      </c>
      <c r="B9" s="1" t="s">
        <v>38</v>
      </c>
      <c r="C9" s="1" t="s">
        <v>39</v>
      </c>
      <c r="D9" s="1" t="s">
        <v>40</v>
      </c>
      <c r="E9" s="1" t="s">
        <v>9</v>
      </c>
      <c r="F9" s="1" t="s">
        <v>41</v>
      </c>
    </row>
    <row r="10" spans="1:7" x14ac:dyDescent="0.35">
      <c r="A10" s="1" t="s">
        <v>17</v>
      </c>
      <c r="B10" s="1" t="s">
        <v>42</v>
      </c>
      <c r="C10" s="1" t="s">
        <v>43</v>
      </c>
      <c r="D10" s="1" t="s">
        <v>44</v>
      </c>
      <c r="E10" s="1" t="s">
        <v>9</v>
      </c>
      <c r="F10" s="1" t="s">
        <v>45</v>
      </c>
    </row>
    <row r="11" spans="1:7" x14ac:dyDescent="0.35">
      <c r="A11" s="1" t="s">
        <v>17</v>
      </c>
      <c r="B11" s="1" t="s">
        <v>46</v>
      </c>
      <c r="C11" s="1" t="s">
        <v>47</v>
      </c>
      <c r="D11" s="1" t="s">
        <v>48</v>
      </c>
      <c r="E11" s="1" t="s">
        <v>9</v>
      </c>
      <c r="F11" s="1" t="s">
        <v>49</v>
      </c>
    </row>
    <row r="12" spans="1:7" x14ac:dyDescent="0.35">
      <c r="A12" s="1" t="s">
        <v>17</v>
      </c>
      <c r="B12" s="1" t="s">
        <v>50</v>
      </c>
      <c r="C12" s="1" t="s">
        <v>51</v>
      </c>
      <c r="D12" s="1" t="s">
        <v>52</v>
      </c>
      <c r="E12" s="1" t="s">
        <v>9</v>
      </c>
      <c r="F12" s="1" t="s">
        <v>53</v>
      </c>
    </row>
    <row r="13" spans="1:7" x14ac:dyDescent="0.35">
      <c r="A13" s="1" t="s">
        <v>17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54</v>
      </c>
    </row>
    <row r="14" spans="1:7" x14ac:dyDescent="0.35">
      <c r="A14" s="1" t="s">
        <v>17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55</v>
      </c>
    </row>
    <row r="15" spans="1:7" x14ac:dyDescent="0.35">
      <c r="A15" s="1" t="s">
        <v>17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56</v>
      </c>
    </row>
    <row r="16" spans="1:7" x14ac:dyDescent="0.35">
      <c r="A16" s="1" t="s">
        <v>17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57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86FD8-D251-4E01-9DF2-FE171626B1D0}">
  <sheetPr>
    <pageSetUpPr fitToPage="1"/>
  </sheetPr>
  <dimension ref="A1:I34"/>
  <sheetViews>
    <sheetView showGridLines="0" workbookViewId="0">
      <selection activeCell="I4" sqref="I4"/>
    </sheetView>
  </sheetViews>
  <sheetFormatPr defaultRowHeight="14.5" x14ac:dyDescent="0.35"/>
  <cols>
    <col min="1" max="1" width="4.36328125" customWidth="1"/>
    <col min="2" max="2" width="27.26953125" customWidth="1"/>
    <col min="3" max="3" width="21.08984375" customWidth="1"/>
    <col min="4" max="4" width="23.6328125" customWidth="1"/>
    <col min="5" max="6" width="9.81640625" customWidth="1"/>
    <col min="7" max="7" width="9.453125" customWidth="1"/>
    <col min="9" max="9" width="27.26953125" customWidth="1"/>
  </cols>
  <sheetData>
    <row r="1" spans="1:9" ht="24" customHeight="1" x14ac:dyDescent="0.45">
      <c r="A1" s="44" t="s">
        <v>101</v>
      </c>
      <c r="B1" s="45"/>
      <c r="C1" s="45"/>
      <c r="D1" s="45"/>
      <c r="E1" s="45"/>
      <c r="F1" s="45"/>
      <c r="G1" s="45"/>
      <c r="I1" s="43" t="s">
        <v>108</v>
      </c>
    </row>
    <row r="2" spans="1:9" x14ac:dyDescent="0.35">
      <c r="A2" s="46" t="s">
        <v>102</v>
      </c>
      <c r="B2" s="45"/>
      <c r="C2" s="45"/>
      <c r="D2" s="45"/>
      <c r="E2" s="45"/>
      <c r="F2" s="45"/>
      <c r="G2" s="45"/>
      <c r="I2" s="42" t="s">
        <v>109</v>
      </c>
    </row>
    <row r="3" spans="1:9" x14ac:dyDescent="0.35">
      <c r="A3" s="47" t="s">
        <v>65</v>
      </c>
      <c r="B3" s="47"/>
      <c r="C3" s="47" t="s">
        <v>66</v>
      </c>
      <c r="D3" s="47"/>
      <c r="E3" s="47" t="s">
        <v>67</v>
      </c>
      <c r="F3" s="47"/>
      <c r="G3" s="47"/>
      <c r="I3" s="42" t="s">
        <v>110</v>
      </c>
    </row>
    <row r="4" spans="1:9" ht="18" customHeight="1" x14ac:dyDescent="0.35">
      <c r="A4" s="48" t="str">
        <f>IF('Yükleme Talimatı'!I3="","",'Yükleme Talimatı'!I3)</f>
        <v/>
      </c>
      <c r="B4" s="49"/>
      <c r="C4" s="49" t="str">
        <f>'Yükleme Talimatı'!I4&amp;""</f>
        <v/>
      </c>
      <c r="D4" s="49"/>
      <c r="E4" s="49" t="str">
        <f>'Yükleme Talimatı'!I5&amp;""</f>
        <v/>
      </c>
      <c r="F4" s="49"/>
      <c r="G4" s="49"/>
      <c r="I4" s="42" t="s">
        <v>111</v>
      </c>
    </row>
    <row r="5" spans="1:9" ht="6" customHeight="1" x14ac:dyDescent="0.35">
      <c r="A5" s="50"/>
      <c r="B5" s="50"/>
      <c r="C5" s="50"/>
      <c r="D5" s="50"/>
      <c r="E5" s="50"/>
      <c r="F5" s="50"/>
      <c r="G5" s="50"/>
    </row>
    <row r="6" spans="1:9" x14ac:dyDescent="0.35">
      <c r="A6" s="51" t="s">
        <v>59</v>
      </c>
      <c r="B6" s="51"/>
      <c r="C6" s="51"/>
      <c r="D6" s="51" t="s">
        <v>72</v>
      </c>
      <c r="E6" s="51"/>
      <c r="F6" s="51"/>
      <c r="G6" s="51"/>
    </row>
    <row r="7" spans="1:9" ht="88" customHeight="1" x14ac:dyDescent="0.35">
      <c r="A7" s="52" t="str">
        <f>IF('Yükleme Talimatı'!C4="","",'Yükleme Talimatı'!C4&amp;CHAR(10)&amp;'Yükleme Talimatı'!C5&amp;CHAR(10)&amp;IF('Yükleme Talimatı'!C6="","","Vergi No: "&amp;'Yükleme Talimatı'!C6&amp;CHAR(10))&amp;"Tel: "&amp;'Yükleme Talimatı'!C7&amp;"   E-posta: "&amp;'Yükleme Talimatı'!C8&amp;IF('Yükleme Talimatı'!C9="","",CHAR(10)&amp;"Kontak: "&amp;'Yükleme Talimatı'!C9))</f>
        <v/>
      </c>
      <c r="B7" s="52"/>
      <c r="C7" s="52"/>
      <c r="D7" s="52" t="str">
        <f>IF('Yükleme Talimatı'!C12="","",'Yükleme Talimatı'!C12&amp;CHAR(10)&amp;'Yükleme Talimatı'!C13&amp;CHAR(10)&amp;IF('Yükleme Talimatı'!C14="","","Vergi No: "&amp;'Yükleme Talimatı'!C14&amp;CHAR(10))&amp;"Tel: "&amp;'Yükleme Talimatı'!C15&amp;"   E-posta: "&amp;'Yükleme Talimatı'!C16&amp;IF('Yükleme Talimatı'!C17="","",CHAR(10)&amp;"Kontak: "&amp;'Yükleme Talimatı'!C17))</f>
        <v/>
      </c>
      <c r="E7" s="52"/>
      <c r="F7" s="52"/>
      <c r="G7" s="52"/>
    </row>
    <row r="8" spans="1:9" x14ac:dyDescent="0.35">
      <c r="A8" s="51" t="s">
        <v>73</v>
      </c>
      <c r="B8" s="51"/>
      <c r="C8" s="51"/>
      <c r="D8" s="51" t="s">
        <v>68</v>
      </c>
      <c r="E8" s="51"/>
      <c r="F8" s="51"/>
      <c r="G8" s="51"/>
    </row>
    <row r="9" spans="1:9" ht="88" customHeight="1" x14ac:dyDescent="0.35">
      <c r="A9" s="52" t="str">
        <f>IF(LEFT('Yükleme Talimatı'!$L$11,1)="☑","SAME AS CONSIGNEE"&amp;IF('Yükleme Talimatı'!C12="","",CHAR(10)&amp;IF('Yükleme Talimatı'!C12="","",'Yükleme Talimatı'!C12&amp;CHAR(10)&amp;'Yükleme Talimatı'!C13&amp;CHAR(10)&amp;IF('Yükleme Talimatı'!C14="","","Vergi No: "&amp;'Yükleme Talimatı'!C14&amp;CHAR(10))&amp;"Tel: "&amp;'Yükleme Talimatı'!C15&amp;"   E-posta: "&amp;'Yükleme Talimatı'!C16&amp;IF('Yükleme Talimatı'!C17="","",CHAR(10)&amp;"Kontak: "&amp;'Yükleme Talimatı'!C17))),IF('Yükleme Talimatı'!I12="","",'Yükleme Talimatı'!I12&amp;CHAR(10)&amp;'Yükleme Talimatı'!I13&amp;CHAR(10)&amp;IF('Yükleme Talimatı'!I14="","","Vergi No: "&amp;'Yükleme Talimatı'!I14&amp;CHAR(10))&amp;"Tel: "&amp;'Yükleme Talimatı'!I15&amp;"   E-posta: "&amp;'Yükleme Talimatı'!I16&amp;IF('Yükleme Talimatı'!I17="","",CHAR(10)&amp;"Kontak: "&amp;'Yükleme Talimatı'!I17)))</f>
        <v/>
      </c>
      <c r="B9" s="52"/>
      <c r="C9" s="52"/>
      <c r="D9" s="53" t="str">
        <f>'Yükleme Talimatı'!I7&amp;CHAR(10)&amp;'Yükleme Talimatı'!I8&amp;CHAR(10)&amp;'Yükleme Talimatı'!I9</f>
        <v>TARGET-INT LOJİSTİK SERVİSLERİ
opr@targetint.com.tr
+90 216 330 7533</v>
      </c>
      <c r="E9" s="52"/>
      <c r="F9" s="52"/>
      <c r="G9" s="52"/>
    </row>
    <row r="10" spans="1:9" ht="6" customHeight="1" x14ac:dyDescent="0.35">
      <c r="A10" s="50"/>
      <c r="B10" s="50"/>
      <c r="C10" s="50"/>
      <c r="D10" s="50"/>
      <c r="E10" s="50"/>
      <c r="F10" s="50"/>
      <c r="G10" s="50"/>
    </row>
    <row r="11" spans="1:9" x14ac:dyDescent="0.35">
      <c r="A11" s="47" t="s">
        <v>103</v>
      </c>
      <c r="B11" s="47"/>
      <c r="C11" s="54" t="s">
        <v>0</v>
      </c>
      <c r="D11" s="47" t="s">
        <v>104</v>
      </c>
      <c r="E11" s="47"/>
      <c r="F11" s="47"/>
      <c r="G11" s="47"/>
    </row>
    <row r="12" spans="1:9" ht="18" customHeight="1" x14ac:dyDescent="0.35">
      <c r="A12" s="49" t="str">
        <f>'Yükleme Talimatı'!A20&amp;IF('Yükleme Talimatı'!D20="",""," / "&amp;'Yükleme Talimatı'!D20)</f>
        <v/>
      </c>
      <c r="B12" s="49"/>
      <c r="C12" s="55" t="str">
        <f>'Yükleme Talimatı'!G20&amp;""</f>
        <v/>
      </c>
      <c r="D12" s="49" t="str">
        <f>'Yükleme Talimatı'!I20&amp;IF('Yükleme Talimatı'!K20="",""," - "&amp;'Yükleme Talimatı'!K20)</f>
        <v/>
      </c>
      <c r="E12" s="49"/>
      <c r="F12" s="49"/>
      <c r="G12" s="49"/>
    </row>
    <row r="13" spans="1:9" x14ac:dyDescent="0.35">
      <c r="A13" s="47" t="s">
        <v>74</v>
      </c>
      <c r="B13" s="47"/>
      <c r="C13" s="54" t="s">
        <v>75</v>
      </c>
      <c r="D13" s="54" t="s">
        <v>76</v>
      </c>
      <c r="E13" s="47" t="s">
        <v>77</v>
      </c>
      <c r="F13" s="47"/>
      <c r="G13" s="47"/>
    </row>
    <row r="14" spans="1:9" ht="18" customHeight="1" x14ac:dyDescent="0.35">
      <c r="A14" s="49" t="str">
        <f>'Yükleme Talimatı'!A22&amp;""</f>
        <v/>
      </c>
      <c r="B14" s="49"/>
      <c r="C14" s="55" t="str">
        <f>'Yükleme Talimatı'!D22&amp;""</f>
        <v/>
      </c>
      <c r="D14" s="55" t="str">
        <f>'Yükleme Talimatı'!G22&amp;""</f>
        <v/>
      </c>
      <c r="E14" s="49" t="str">
        <f>'Yükleme Talimatı'!I22&amp;""</f>
        <v/>
      </c>
      <c r="F14" s="49"/>
      <c r="G14" s="49"/>
    </row>
    <row r="15" spans="1:9" ht="6" customHeight="1" x14ac:dyDescent="0.35">
      <c r="A15" s="50"/>
      <c r="B15" s="50"/>
      <c r="C15" s="50"/>
      <c r="D15" s="50"/>
      <c r="E15" s="50"/>
      <c r="F15" s="50"/>
      <c r="G15" s="50"/>
    </row>
    <row r="16" spans="1:9" ht="26" customHeight="1" x14ac:dyDescent="0.35">
      <c r="A16" s="56" t="s">
        <v>78</v>
      </c>
      <c r="B16" s="56" t="s">
        <v>105</v>
      </c>
      <c r="C16" s="56" t="s">
        <v>106</v>
      </c>
      <c r="D16" s="56" t="s">
        <v>107</v>
      </c>
      <c r="E16" s="56" t="s">
        <v>80</v>
      </c>
      <c r="F16" s="56" t="s">
        <v>81</v>
      </c>
      <c r="G16" s="56" t="s">
        <v>82</v>
      </c>
    </row>
    <row r="17" spans="1:7" ht="40" customHeight="1" x14ac:dyDescent="0.35">
      <c r="A17" s="57" t="str">
        <f>IF(COUNTA('Yükleme Talimatı'!B25:O25)=0,"",'Yükleme Talimatı'!A25)</f>
        <v/>
      </c>
      <c r="B17" s="57" t="str">
        <f>IF('Yükleme Talimatı'!B25&amp;'Yükleme Talimatı'!C25&amp;'Yükleme Talimatı'!D25="","",'Yükleme Talimatı'!B25&amp;CHAR(10)&amp;'Yükleme Talimatı'!C25&amp;CHAR(10)&amp;"S.No: "&amp;'Yükleme Talimatı'!D25)</f>
        <v/>
      </c>
      <c r="C17" s="57" t="str">
        <f>IF('Yükleme Talimatı'!E25="","",FIXED('Yükleme Talimatı'!E25,0)&amp;CHAR(10)&amp;'Yükleme Talimatı'!F25&amp;IF(COUNT('Yükleme Talimatı'!M25:O25)=3,CHAR(10)&amp;FIXED('Yükleme Talimatı'!M25,0)&amp;"x"&amp;FIXED('Yükleme Talimatı'!N25,0)&amp;"x"&amp;FIXED('Yükleme Talimatı'!O25,0)&amp;" cm",""))</f>
        <v/>
      </c>
      <c r="D17" s="58" t="str">
        <f>IF('Yükleme Talimatı'!G25&amp;'Yükleme Talimatı'!H25="","",'Yükleme Talimatı'!G25&amp;CHAR(10)&amp;"HS CODE: "&amp;'Yükleme Talimatı'!H25&amp;IF('Yükleme Talimatı'!I25&amp;'Yükleme Talimatı'!J25="","",CHAR(10)&amp;"IMO: "&amp;'Yükleme Talimatı'!I25&amp;" / UN No: "&amp;'Yükleme Talimatı'!J25))</f>
        <v/>
      </c>
      <c r="E17" s="59" t="str">
        <f>IF('Yükleme Talimatı'!K25="","",'Yükleme Talimatı'!K25)</f>
        <v/>
      </c>
      <c r="F17" s="59" t="str">
        <f>IF('Yükleme Talimatı'!L25="","",'Yükleme Talimatı'!L25)</f>
        <v/>
      </c>
      <c r="G17" s="60" t="str">
        <f>IF('Yükleme Talimatı'!P25="","",'Yükleme Talimatı'!P25)</f>
        <v/>
      </c>
    </row>
    <row r="18" spans="1:7" ht="40" customHeight="1" x14ac:dyDescent="0.35">
      <c r="A18" s="57" t="str">
        <f>IF(COUNTA('Yükleme Talimatı'!B26:O26)=0,"",'Yükleme Talimatı'!A26)</f>
        <v/>
      </c>
      <c r="B18" s="57" t="str">
        <f>IF('Yükleme Talimatı'!B26&amp;'Yükleme Talimatı'!C26&amp;'Yükleme Talimatı'!D26="","",'Yükleme Talimatı'!B26&amp;CHAR(10)&amp;'Yükleme Talimatı'!C26&amp;CHAR(10)&amp;"S.No: "&amp;'Yükleme Talimatı'!D26)</f>
        <v/>
      </c>
      <c r="C18" s="57" t="str">
        <f>IF('Yükleme Talimatı'!E26="","",FIXED('Yükleme Talimatı'!E26,0)&amp;CHAR(10)&amp;'Yükleme Talimatı'!F26&amp;IF(COUNT('Yükleme Talimatı'!M26:O26)=3,CHAR(10)&amp;FIXED('Yükleme Talimatı'!M26,0)&amp;"x"&amp;FIXED('Yükleme Talimatı'!N26,0)&amp;"x"&amp;FIXED('Yükleme Talimatı'!O26,0)&amp;" cm",""))</f>
        <v/>
      </c>
      <c r="D18" s="58" t="str">
        <f>IF('Yükleme Talimatı'!G26&amp;'Yükleme Talimatı'!H26="","",'Yükleme Talimatı'!G26&amp;CHAR(10)&amp;"HS CODE: "&amp;'Yükleme Talimatı'!H26&amp;IF('Yükleme Talimatı'!I26&amp;'Yükleme Talimatı'!J26="","",CHAR(10)&amp;"IMO: "&amp;'Yükleme Talimatı'!I26&amp;" / UN No: "&amp;'Yükleme Talimatı'!J26))</f>
        <v/>
      </c>
      <c r="E18" s="59" t="str">
        <f>IF('Yükleme Talimatı'!K26="","",'Yükleme Talimatı'!K26)</f>
        <v/>
      </c>
      <c r="F18" s="59" t="str">
        <f>IF('Yükleme Talimatı'!L26="","",'Yükleme Talimatı'!L26)</f>
        <v/>
      </c>
      <c r="G18" s="60" t="str">
        <f>IF('Yükleme Talimatı'!P26="","",'Yükleme Talimatı'!P26)</f>
        <v/>
      </c>
    </row>
    <row r="19" spans="1:7" ht="40" customHeight="1" x14ac:dyDescent="0.35">
      <c r="A19" s="57" t="str">
        <f>IF(COUNTA('Yükleme Talimatı'!B27:O27)=0,"",'Yükleme Talimatı'!A27)</f>
        <v/>
      </c>
      <c r="B19" s="57" t="str">
        <f>IF('Yükleme Talimatı'!B27&amp;'Yükleme Talimatı'!C27&amp;'Yükleme Talimatı'!D27="","",'Yükleme Talimatı'!B27&amp;CHAR(10)&amp;'Yükleme Talimatı'!C27&amp;CHAR(10)&amp;"S.No: "&amp;'Yükleme Talimatı'!D27)</f>
        <v/>
      </c>
      <c r="C19" s="57" t="str">
        <f>IF('Yükleme Talimatı'!E27="","",FIXED('Yükleme Talimatı'!E27,0)&amp;CHAR(10)&amp;'Yükleme Talimatı'!F27&amp;IF(COUNT('Yükleme Talimatı'!M27:O27)=3,CHAR(10)&amp;FIXED('Yükleme Talimatı'!M27,0)&amp;"x"&amp;FIXED('Yükleme Talimatı'!N27,0)&amp;"x"&amp;FIXED('Yükleme Talimatı'!O27,0)&amp;" cm",""))</f>
        <v/>
      </c>
      <c r="D19" s="58" t="str">
        <f>IF('Yükleme Talimatı'!G27&amp;'Yükleme Talimatı'!H27="","",'Yükleme Talimatı'!G27&amp;CHAR(10)&amp;"HS CODE: "&amp;'Yükleme Talimatı'!H27&amp;IF('Yükleme Talimatı'!I27&amp;'Yükleme Talimatı'!J27="","",CHAR(10)&amp;"IMO: "&amp;'Yükleme Talimatı'!I27&amp;" / UN No: "&amp;'Yükleme Talimatı'!J27))</f>
        <v/>
      </c>
      <c r="E19" s="59" t="str">
        <f>IF('Yükleme Talimatı'!K27="","",'Yükleme Talimatı'!K27)</f>
        <v/>
      </c>
      <c r="F19" s="59" t="str">
        <f>IF('Yükleme Talimatı'!L27="","",'Yükleme Talimatı'!L27)</f>
        <v/>
      </c>
      <c r="G19" s="60" t="str">
        <f>IF('Yükleme Talimatı'!P27="","",'Yükleme Talimatı'!P27)</f>
        <v/>
      </c>
    </row>
    <row r="20" spans="1:7" ht="40" customHeight="1" x14ac:dyDescent="0.35">
      <c r="A20" s="57" t="str">
        <f>IF(COUNTA('Yükleme Talimatı'!B28:O28)=0,"",'Yükleme Talimatı'!A28)</f>
        <v/>
      </c>
      <c r="B20" s="57" t="str">
        <f>IF('Yükleme Talimatı'!B28&amp;'Yükleme Talimatı'!C28&amp;'Yükleme Talimatı'!D28="","",'Yükleme Talimatı'!B28&amp;CHAR(10)&amp;'Yükleme Talimatı'!C28&amp;CHAR(10)&amp;"S.No: "&amp;'Yükleme Talimatı'!D28)</f>
        <v/>
      </c>
      <c r="C20" s="57" t="str">
        <f>IF('Yükleme Talimatı'!E28="","",FIXED('Yükleme Talimatı'!E28,0)&amp;CHAR(10)&amp;'Yükleme Talimatı'!F28&amp;IF(COUNT('Yükleme Talimatı'!M28:O28)=3,CHAR(10)&amp;FIXED('Yükleme Talimatı'!M28,0)&amp;"x"&amp;FIXED('Yükleme Talimatı'!N28,0)&amp;"x"&amp;FIXED('Yükleme Talimatı'!O28,0)&amp;" cm",""))</f>
        <v/>
      </c>
      <c r="D20" s="58" t="str">
        <f>IF('Yükleme Talimatı'!G28&amp;'Yükleme Talimatı'!H28="","",'Yükleme Talimatı'!G28&amp;CHAR(10)&amp;"HS CODE: "&amp;'Yükleme Talimatı'!H28&amp;IF('Yükleme Talimatı'!I28&amp;'Yükleme Talimatı'!J28="","",CHAR(10)&amp;"IMO: "&amp;'Yükleme Talimatı'!I28&amp;" / UN No: "&amp;'Yükleme Talimatı'!J28))</f>
        <v/>
      </c>
      <c r="E20" s="59" t="str">
        <f>IF('Yükleme Talimatı'!K28="","",'Yükleme Talimatı'!K28)</f>
        <v/>
      </c>
      <c r="F20" s="59" t="str">
        <f>IF('Yükleme Talimatı'!L28="","",'Yükleme Talimatı'!L28)</f>
        <v/>
      </c>
      <c r="G20" s="60" t="str">
        <f>IF('Yükleme Talimatı'!P28="","",'Yükleme Talimatı'!P28)</f>
        <v/>
      </c>
    </row>
    <row r="21" spans="1:7" ht="40" customHeight="1" x14ac:dyDescent="0.35">
      <c r="A21" s="57" t="str">
        <f>IF(COUNTA('Yükleme Talimatı'!B29:O29)=0,"",'Yükleme Talimatı'!A29)</f>
        <v/>
      </c>
      <c r="B21" s="57" t="str">
        <f>IF('Yükleme Talimatı'!B29&amp;'Yükleme Talimatı'!C29&amp;'Yükleme Talimatı'!D29="","",'Yükleme Talimatı'!B29&amp;CHAR(10)&amp;'Yükleme Talimatı'!C29&amp;CHAR(10)&amp;"S.No: "&amp;'Yükleme Talimatı'!D29)</f>
        <v/>
      </c>
      <c r="C21" s="57" t="str">
        <f>IF('Yükleme Talimatı'!E29="","",FIXED('Yükleme Talimatı'!E29,0)&amp;CHAR(10)&amp;'Yükleme Talimatı'!F29&amp;IF(COUNT('Yükleme Talimatı'!M29:O29)=3,CHAR(10)&amp;FIXED('Yükleme Talimatı'!M29,0)&amp;"x"&amp;FIXED('Yükleme Talimatı'!N29,0)&amp;"x"&amp;FIXED('Yükleme Talimatı'!O29,0)&amp;" cm",""))</f>
        <v/>
      </c>
      <c r="D21" s="58" t="str">
        <f>IF('Yükleme Talimatı'!G29&amp;'Yükleme Talimatı'!H29="","",'Yükleme Talimatı'!G29&amp;CHAR(10)&amp;"HS CODE: "&amp;'Yükleme Talimatı'!H29&amp;IF('Yükleme Talimatı'!I29&amp;'Yükleme Talimatı'!J29="","",CHAR(10)&amp;"IMO: "&amp;'Yükleme Talimatı'!I29&amp;" / UN No: "&amp;'Yükleme Talimatı'!J29))</f>
        <v/>
      </c>
      <c r="E21" s="59" t="str">
        <f>IF('Yükleme Talimatı'!K29="","",'Yükleme Talimatı'!K29)</f>
        <v/>
      </c>
      <c r="F21" s="59" t="str">
        <f>IF('Yükleme Talimatı'!L29="","",'Yükleme Talimatı'!L29)</f>
        <v/>
      </c>
      <c r="G21" s="60" t="str">
        <f>IF('Yükleme Talimatı'!P29="","",'Yükleme Talimatı'!P29)</f>
        <v/>
      </c>
    </row>
    <row r="22" spans="1:7" ht="40" customHeight="1" x14ac:dyDescent="0.35">
      <c r="A22" s="57" t="str">
        <f>IF(COUNTA('Yükleme Talimatı'!B30:O30)=0,"",'Yükleme Talimatı'!A30)</f>
        <v/>
      </c>
      <c r="B22" s="57" t="str">
        <f>IF('Yükleme Talimatı'!B30&amp;'Yükleme Talimatı'!C30&amp;'Yükleme Talimatı'!D30="","",'Yükleme Talimatı'!B30&amp;CHAR(10)&amp;'Yükleme Talimatı'!C30&amp;CHAR(10)&amp;"S.No: "&amp;'Yükleme Talimatı'!D30)</f>
        <v/>
      </c>
      <c r="C22" s="57" t="str">
        <f>IF('Yükleme Talimatı'!E30="","",FIXED('Yükleme Talimatı'!E30,0)&amp;CHAR(10)&amp;'Yükleme Talimatı'!F30&amp;IF(COUNT('Yükleme Talimatı'!M30:O30)=3,CHAR(10)&amp;FIXED('Yükleme Talimatı'!M30,0)&amp;"x"&amp;FIXED('Yükleme Talimatı'!N30,0)&amp;"x"&amp;FIXED('Yükleme Talimatı'!O30,0)&amp;" cm",""))</f>
        <v/>
      </c>
      <c r="D22" s="58" t="str">
        <f>IF('Yükleme Talimatı'!G30&amp;'Yükleme Talimatı'!H30="","",'Yükleme Talimatı'!G30&amp;CHAR(10)&amp;"HS CODE: "&amp;'Yükleme Talimatı'!H30&amp;IF('Yükleme Talimatı'!I30&amp;'Yükleme Talimatı'!J30="","",CHAR(10)&amp;"IMO: "&amp;'Yükleme Talimatı'!I30&amp;" / UN No: "&amp;'Yükleme Talimatı'!J30))</f>
        <v/>
      </c>
      <c r="E22" s="59" t="str">
        <f>IF('Yükleme Talimatı'!K30="","",'Yükleme Talimatı'!K30)</f>
        <v/>
      </c>
      <c r="F22" s="59" t="str">
        <f>IF('Yükleme Talimatı'!L30="","",'Yükleme Talimatı'!L30)</f>
        <v/>
      </c>
      <c r="G22" s="60" t="str">
        <f>IF('Yükleme Talimatı'!P30="","",'Yükleme Talimatı'!P30)</f>
        <v/>
      </c>
    </row>
    <row r="23" spans="1:7" ht="40" customHeight="1" x14ac:dyDescent="0.35">
      <c r="A23" s="57" t="str">
        <f>IF(COUNTA('Yükleme Talimatı'!B31:O31)=0,"",'Yükleme Talimatı'!A31)</f>
        <v/>
      </c>
      <c r="B23" s="57" t="str">
        <f>IF('Yükleme Talimatı'!B31&amp;'Yükleme Talimatı'!C31&amp;'Yükleme Talimatı'!D31="","",'Yükleme Talimatı'!B31&amp;CHAR(10)&amp;'Yükleme Talimatı'!C31&amp;CHAR(10)&amp;"S.No: "&amp;'Yükleme Talimatı'!D31)</f>
        <v/>
      </c>
      <c r="C23" s="57" t="str">
        <f>IF('Yükleme Talimatı'!E31="","",FIXED('Yükleme Talimatı'!E31,0)&amp;CHAR(10)&amp;'Yükleme Talimatı'!F31&amp;IF(COUNT('Yükleme Talimatı'!M31:O31)=3,CHAR(10)&amp;FIXED('Yükleme Talimatı'!M31,0)&amp;"x"&amp;FIXED('Yükleme Talimatı'!N31,0)&amp;"x"&amp;FIXED('Yükleme Talimatı'!O31,0)&amp;" cm",""))</f>
        <v/>
      </c>
      <c r="D23" s="58" t="str">
        <f>IF('Yükleme Talimatı'!G31&amp;'Yükleme Talimatı'!H31="","",'Yükleme Talimatı'!G31&amp;CHAR(10)&amp;"HS CODE: "&amp;'Yükleme Talimatı'!H31&amp;IF('Yükleme Talimatı'!I31&amp;'Yükleme Talimatı'!J31="","",CHAR(10)&amp;"IMO: "&amp;'Yükleme Talimatı'!I31&amp;" / UN No: "&amp;'Yükleme Talimatı'!J31))</f>
        <v/>
      </c>
      <c r="E23" s="59" t="str">
        <f>IF('Yükleme Talimatı'!K31="","",'Yükleme Talimatı'!K31)</f>
        <v/>
      </c>
      <c r="F23" s="59" t="str">
        <f>IF('Yükleme Talimatı'!L31="","",'Yükleme Talimatı'!L31)</f>
        <v/>
      </c>
      <c r="G23" s="60" t="str">
        <f>IF('Yükleme Talimatı'!P31="","",'Yükleme Talimatı'!P31)</f>
        <v/>
      </c>
    </row>
    <row r="24" spans="1:7" ht="40" customHeight="1" x14ac:dyDescent="0.35">
      <c r="A24" s="57" t="str">
        <f>IF(COUNTA('Yükleme Talimatı'!B32:O32)=0,"",'Yükleme Talimatı'!A32)</f>
        <v/>
      </c>
      <c r="B24" s="57" t="str">
        <f>IF('Yükleme Talimatı'!B32&amp;'Yükleme Talimatı'!C32&amp;'Yükleme Talimatı'!D32="","",'Yükleme Talimatı'!B32&amp;CHAR(10)&amp;'Yükleme Talimatı'!C32&amp;CHAR(10)&amp;"S.No: "&amp;'Yükleme Talimatı'!D32)</f>
        <v/>
      </c>
      <c r="C24" s="57" t="str">
        <f>IF('Yükleme Talimatı'!E32="","",FIXED('Yükleme Talimatı'!E32,0)&amp;CHAR(10)&amp;'Yükleme Talimatı'!F32&amp;IF(COUNT('Yükleme Talimatı'!M32:O32)=3,CHAR(10)&amp;FIXED('Yükleme Talimatı'!M32,0)&amp;"x"&amp;FIXED('Yükleme Talimatı'!N32,0)&amp;"x"&amp;FIXED('Yükleme Talimatı'!O32,0)&amp;" cm",""))</f>
        <v/>
      </c>
      <c r="D24" s="58" t="str">
        <f>IF('Yükleme Talimatı'!G32&amp;'Yükleme Talimatı'!H32="","",'Yükleme Talimatı'!G32&amp;CHAR(10)&amp;"HS CODE: "&amp;'Yükleme Talimatı'!H32&amp;IF('Yükleme Talimatı'!I32&amp;'Yükleme Talimatı'!J32="","",CHAR(10)&amp;"IMO: "&amp;'Yükleme Talimatı'!I32&amp;" / UN No: "&amp;'Yükleme Talimatı'!J32))</f>
        <v/>
      </c>
      <c r="E24" s="59" t="str">
        <f>IF('Yükleme Talimatı'!K32="","",'Yükleme Talimatı'!K32)</f>
        <v/>
      </c>
      <c r="F24" s="59" t="str">
        <f>IF('Yükleme Talimatı'!L32="","",'Yükleme Talimatı'!L32)</f>
        <v/>
      </c>
      <c r="G24" s="60" t="str">
        <f>IF('Yükleme Talimatı'!P32="","",'Yükleme Talimatı'!P32)</f>
        <v/>
      </c>
    </row>
    <row r="25" spans="1:7" x14ac:dyDescent="0.35">
      <c r="A25" s="61" t="s">
        <v>83</v>
      </c>
      <c r="B25" s="61"/>
      <c r="C25" s="61"/>
      <c r="D25" s="61"/>
      <c r="E25" s="61"/>
      <c r="F25" s="61"/>
      <c r="G25" s="61"/>
    </row>
    <row r="26" spans="1:7" ht="30" customHeight="1" x14ac:dyDescent="0.35">
      <c r="A26" s="62"/>
      <c r="B26" s="62" t="str">
        <f>'Yükleme Talimatı'!B33&amp;""</f>
        <v/>
      </c>
      <c r="C26" s="62" t="str">
        <f>IF('Yükleme Talimatı'!E33=0,"",FIXED('Yükleme Talimatı'!E33,0)&amp;CHAR(10)&amp;'Yükleme Talimatı'!F33)</f>
        <v/>
      </c>
      <c r="D26" s="62"/>
      <c r="E26" s="67">
        <f>'Yükleme Talimatı'!K33</f>
        <v>0</v>
      </c>
      <c r="F26" s="67">
        <f>'Yükleme Talimatı'!L33</f>
        <v>0</v>
      </c>
      <c r="G26" s="68">
        <f>'Yükleme Talimatı'!P33</f>
        <v>0</v>
      </c>
    </row>
    <row r="27" spans="1:7" ht="6" customHeight="1" x14ac:dyDescent="0.35">
      <c r="A27" s="50"/>
      <c r="B27" s="50"/>
      <c r="C27" s="50"/>
      <c r="D27" s="50"/>
      <c r="E27" s="50"/>
      <c r="F27" s="50"/>
      <c r="G27" s="50"/>
    </row>
    <row r="28" spans="1:7" x14ac:dyDescent="0.35">
      <c r="A28" s="63" t="s">
        <v>84</v>
      </c>
      <c r="B28" s="63"/>
      <c r="C28" s="63"/>
      <c r="D28" s="63"/>
      <c r="E28" s="63"/>
      <c r="F28" s="63"/>
      <c r="G28" s="63"/>
    </row>
    <row r="29" spans="1:7" x14ac:dyDescent="0.35">
      <c r="A29" s="63" t="s">
        <v>85</v>
      </c>
      <c r="B29" s="63"/>
      <c r="C29" s="63"/>
      <c r="D29" s="63"/>
      <c r="E29" s="63"/>
      <c r="F29" s="63"/>
      <c r="G29" s="63"/>
    </row>
    <row r="30" spans="1:7" x14ac:dyDescent="0.35">
      <c r="A30" s="63" t="s">
        <v>86</v>
      </c>
      <c r="B30" s="63"/>
      <c r="C30" s="63"/>
      <c r="D30" s="63"/>
      <c r="E30" s="63"/>
      <c r="F30" s="63"/>
      <c r="G30" s="63"/>
    </row>
    <row r="31" spans="1:7" ht="6" customHeight="1" x14ac:dyDescent="0.35">
      <c r="A31" s="50"/>
      <c r="B31" s="50"/>
      <c r="C31" s="50"/>
      <c r="D31" s="50"/>
      <c r="E31" s="50"/>
      <c r="F31" s="50"/>
      <c r="G31" s="50"/>
    </row>
    <row r="32" spans="1:7" x14ac:dyDescent="0.35">
      <c r="A32" s="51" t="s">
        <v>87</v>
      </c>
      <c r="B32" s="51"/>
      <c r="C32" s="51"/>
      <c r="D32" s="51" t="s">
        <v>88</v>
      </c>
      <c r="E32" s="51"/>
      <c r="F32" s="51"/>
      <c r="G32" s="51"/>
    </row>
    <row r="33" spans="1:7" ht="75" customHeight="1" x14ac:dyDescent="0.35">
      <c r="A33" s="52" t="str">
        <f>'Yükleme Talimatı'!C40&amp;CHAR(10)&amp;'Yükleme Talimatı'!C41&amp;CHAR(10)&amp;'Yükleme Talimatı'!C42&amp;CHAR(10)&amp;'Yükleme Talimatı'!C43</f>
        <v xml:space="preserve">
</v>
      </c>
      <c r="B33" s="52"/>
      <c r="C33" s="52"/>
      <c r="D33" s="52" t="str">
        <f>'Yükleme Talimatı'!G40&amp;""</f>
        <v/>
      </c>
      <c r="E33" s="52"/>
      <c r="F33" s="52"/>
      <c r="G33" s="52"/>
    </row>
    <row r="34" spans="1:7" x14ac:dyDescent="0.35">
      <c r="A34" s="41"/>
      <c r="B34" s="41"/>
      <c r="C34" s="41"/>
      <c r="D34" s="41"/>
      <c r="E34" s="41"/>
      <c r="F34" s="41"/>
      <c r="G34" s="41"/>
    </row>
  </sheetData>
  <sheetProtection sheet="1" objects="1" scenarios="1"/>
  <mergeCells count="32">
    <mergeCell ref="A29:G29"/>
    <mergeCell ref="A30:G30"/>
    <mergeCell ref="A32:C32"/>
    <mergeCell ref="D32:G32"/>
    <mergeCell ref="A33:C33"/>
    <mergeCell ref="D33:G33"/>
    <mergeCell ref="A13:B13"/>
    <mergeCell ref="E13:G13"/>
    <mergeCell ref="A14:B14"/>
    <mergeCell ref="E14:G14"/>
    <mergeCell ref="A25:G25"/>
    <mergeCell ref="A28:G28"/>
    <mergeCell ref="A9:C9"/>
    <mergeCell ref="D9:G9"/>
    <mergeCell ref="A11:B11"/>
    <mergeCell ref="D11:G11"/>
    <mergeCell ref="A12:B12"/>
    <mergeCell ref="D12:G12"/>
    <mergeCell ref="A6:C6"/>
    <mergeCell ref="D6:G6"/>
    <mergeCell ref="A7:C7"/>
    <mergeCell ref="D7:G7"/>
    <mergeCell ref="A8:C8"/>
    <mergeCell ref="D8:G8"/>
    <mergeCell ref="A1:G1"/>
    <mergeCell ref="A2:G2"/>
    <mergeCell ref="A3:B3"/>
    <mergeCell ref="C3:D3"/>
    <mergeCell ref="E3:G3"/>
    <mergeCell ref="A4:B4"/>
    <mergeCell ref="C4:D4"/>
    <mergeCell ref="E4:G4"/>
  </mergeCells>
  <hyperlinks>
    <hyperlink ref="I1" location="'Yükleme Talimatı'!C4" display="◀ FORMA DÖN" xr:uid="{1DAD10CF-E12E-45F0-83EB-40A53B8FD0E9}"/>
  </hyperlinks>
  <printOptions horizontalCentered="1"/>
  <pageMargins left="0.3888888888888889" right="0.3888888888888889" top="0.3888888888888889" bottom="0.3888888888888889" header="0.1388888888888889" footer="0.1388888888888889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Yükleme Talimatı</vt:lpstr>
      <vt:lpstr>Baskı (A4)</vt:lpstr>
      <vt:lpstr>'Baskı (A4)'!Yazdırma_Alanı</vt:lpstr>
      <vt:lpstr>'Yükleme Talimatı'!Yazdırma_Alanı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Eren Çimen</dc:creator>
  <cp:lastModifiedBy>Eren Cimen</cp:lastModifiedBy>
  <cp:lastPrinted>2026-10-10T22:47:46Z</cp:lastPrinted>
  <dcterms:created xsi:type="dcterms:W3CDTF">2015-06-05T18:17:20Z</dcterms:created>
  <dcterms:modified xsi:type="dcterms:W3CDTF">2026-10-10T22:58:04Z</dcterms:modified>
</cp:coreProperties>
</file>